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scuser\Desktop\ตัวชี้วัด พี่กัน\OKR\2564\"/>
    </mc:Choice>
  </mc:AlternateContent>
  <xr:revisionPtr revIDLastSave="0" documentId="13_ncr:1_{05C85C64-074C-403D-9942-A76B0C78BC1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คำอธิบาย" sheetId="46" r:id="rId1"/>
    <sheet name="สรุป" sheetId="39" state="hidden" r:id="rId2"/>
    <sheet name="Educational" sheetId="40" state="hidden" r:id="rId3"/>
    <sheet name="Academic" sheetId="41" state="hidden" r:id="rId4"/>
    <sheet name="Industrial" sheetId="42" state="hidden" r:id="rId5"/>
    <sheet name="Social" sheetId="43" state="hidden" r:id="rId6"/>
    <sheet name="3S" sheetId="49" r:id="rId7"/>
    <sheet name="นโยบายสถาบัน+วิสัยทัศน์ส่วนงาน" sheetId="47" r:id="rId8"/>
    <sheet name="สงป." sheetId="48" r:id="rId9"/>
    <sheet name="Sheet1" sheetId="50" r:id="rId10"/>
  </sheets>
  <definedNames>
    <definedName name="_xlnm.Print_Area" localSheetId="6">'3S'!$A$1:$S$16</definedName>
    <definedName name="_xlnm.Print_Area" localSheetId="3">Academic!$A$1:$V$243</definedName>
    <definedName name="_xlnm.Print_Area" localSheetId="2">Educational!$A$1:$V$303</definedName>
    <definedName name="_xlnm.Print_Area" localSheetId="4">Industrial!$A$1:$V$93</definedName>
    <definedName name="_xlnm.Print_Area" localSheetId="5">Social!$A$1:$V$33</definedName>
    <definedName name="_xlnm.Print_Area" localSheetId="7">'นโยบายสถาบัน+วิสัยทัศน์ส่วนงาน'!$A$1:$S$19</definedName>
    <definedName name="_xlnm.Print_Area" localSheetId="8">สงป.!$A$1:$Q$35</definedName>
    <definedName name="_xlnm.Print_Area" localSheetId="1">สรุป!$A$1:$V$30</definedName>
    <definedName name="_xlnm.Print_Titles" localSheetId="6">'3S'!$1:$4</definedName>
    <definedName name="_xlnm.Print_Titles" localSheetId="3">Academic!$1:$3</definedName>
    <definedName name="_xlnm.Print_Titles" localSheetId="2">Educational!$1:$3</definedName>
    <definedName name="_xlnm.Print_Titles" localSheetId="4">Industrial!$1:$3</definedName>
    <definedName name="_xlnm.Print_Titles" localSheetId="5">Social!$1:$3</definedName>
    <definedName name="_xlnm.Print_Titles" localSheetId="7">'นโยบายสถาบัน+วิสัยทัศน์ส่วนงาน'!$1:$4</definedName>
    <definedName name="_xlnm.Print_Titles" localSheetId="8">สงป.!$1:$3</definedName>
    <definedName name="_xlnm.Print_Titles" localSheetId="1">สรุป!$1:$3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0" l="1"/>
  <c r="B11" i="50"/>
  <c r="C5" i="50"/>
  <c r="D5" i="50" s="1"/>
  <c r="B5" i="50"/>
  <c r="D4" i="50"/>
  <c r="D3" i="50"/>
  <c r="D2" i="50"/>
  <c r="D24" i="48" l="1"/>
  <c r="D25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F25" i="48"/>
  <c r="G25" i="48"/>
  <c r="H25" i="48"/>
  <c r="I25" i="48"/>
  <c r="J25" i="48"/>
  <c r="K25" i="48"/>
  <c r="L25" i="48"/>
  <c r="M25" i="48"/>
  <c r="N25" i="48"/>
  <c r="O25" i="48"/>
  <c r="P25" i="48"/>
  <c r="Q25" i="48"/>
  <c r="G24" i="48"/>
  <c r="G17" i="48"/>
  <c r="G10" i="48"/>
  <c r="H24" i="48"/>
  <c r="H17" i="48"/>
  <c r="H10" i="48"/>
  <c r="I24" i="48"/>
  <c r="I17" i="48"/>
  <c r="I10" i="48"/>
  <c r="J24" i="48"/>
  <c r="K24" i="48"/>
  <c r="K17" i="48"/>
  <c r="K10" i="48"/>
  <c r="L24" i="48"/>
  <c r="L17" i="48"/>
  <c r="L10" i="48"/>
  <c r="M24" i="48"/>
  <c r="M17" i="48"/>
  <c r="M10" i="48"/>
  <c r="N24" i="48"/>
  <c r="N17" i="48"/>
  <c r="N10" i="48"/>
  <c r="O24" i="48"/>
  <c r="O17" i="48"/>
  <c r="O10" i="48"/>
  <c r="P24" i="48"/>
  <c r="P17" i="48"/>
  <c r="P10" i="48"/>
  <c r="Q24" i="48"/>
  <c r="Q17" i="48"/>
  <c r="Q10" i="48"/>
  <c r="H18" i="48"/>
  <c r="H11" i="48"/>
  <c r="I18" i="48"/>
  <c r="I11" i="48"/>
  <c r="J18" i="48"/>
  <c r="J11" i="48"/>
  <c r="K18" i="48"/>
  <c r="K11" i="48"/>
  <c r="L18" i="48"/>
  <c r="L11" i="48"/>
  <c r="M18" i="48"/>
  <c r="M11" i="48"/>
  <c r="N18" i="48"/>
  <c r="N11" i="48"/>
  <c r="O18" i="48"/>
  <c r="O11" i="48"/>
  <c r="P18" i="48"/>
  <c r="P11" i="48"/>
  <c r="Q18" i="48"/>
  <c r="Q11" i="48"/>
  <c r="F18" i="48"/>
  <c r="F11" i="48"/>
  <c r="F24" i="48"/>
  <c r="F17" i="48"/>
  <c r="F10" i="48"/>
  <c r="U18" i="43"/>
  <c r="V18" i="43"/>
  <c r="U16" i="43"/>
  <c r="V16" i="43"/>
  <c r="U66" i="42"/>
  <c r="V66" i="42"/>
  <c r="U68" i="42"/>
  <c r="V68" i="42"/>
  <c r="U36" i="42"/>
  <c r="V36" i="42"/>
  <c r="U16" i="42"/>
  <c r="V16" i="42"/>
  <c r="U216" i="41"/>
  <c r="V216" i="41"/>
  <c r="U186" i="41"/>
  <c r="V186" i="41"/>
  <c r="U156" i="41"/>
  <c r="V156" i="41"/>
  <c r="U126" i="41"/>
  <c r="V126" i="41"/>
  <c r="U96" i="41"/>
  <c r="V96" i="41"/>
  <c r="U66" i="41"/>
  <c r="V66" i="41"/>
  <c r="U36" i="41"/>
  <c r="V36" i="41"/>
  <c r="U16" i="41"/>
  <c r="V16" i="41"/>
  <c r="U276" i="40"/>
  <c r="V276" i="40"/>
  <c r="U246" i="40"/>
  <c r="V246" i="40"/>
  <c r="U216" i="40"/>
  <c r="V216" i="40"/>
  <c r="U186" i="40"/>
  <c r="V186" i="40"/>
  <c r="U156" i="40"/>
  <c r="V156" i="40"/>
  <c r="U126" i="40"/>
  <c r="V126" i="40"/>
  <c r="U96" i="40"/>
  <c r="V96" i="40"/>
  <c r="U66" i="40"/>
  <c r="V66" i="40"/>
  <c r="U36" i="40"/>
  <c r="V36" i="40"/>
  <c r="U16" i="40"/>
  <c r="V16" i="40"/>
  <c r="G18" i="48"/>
  <c r="G11" i="48"/>
  <c r="J17" i="48"/>
  <c r="J10" i="48"/>
  <c r="D10" i="48"/>
  <c r="D23" i="48"/>
  <c r="D17" i="48"/>
  <c r="D11" i="48"/>
  <c r="D9" i="48"/>
  <c r="D18" i="48"/>
  <c r="D16" i="48"/>
  <c r="J14" i="43"/>
  <c r="K14" i="43"/>
  <c r="L14" i="43"/>
  <c r="M14" i="43"/>
  <c r="N14" i="43"/>
  <c r="O14" i="43"/>
  <c r="P14" i="43"/>
  <c r="Q14" i="43"/>
  <c r="R14" i="43"/>
  <c r="S14" i="43"/>
  <c r="T14" i="43"/>
  <c r="J15" i="43"/>
  <c r="K15" i="43"/>
  <c r="L15" i="43"/>
  <c r="M15" i="43"/>
  <c r="N15" i="43"/>
  <c r="O15" i="43"/>
  <c r="P15" i="43"/>
  <c r="Q15" i="43"/>
  <c r="R15" i="43"/>
  <c r="S15" i="43"/>
  <c r="T15" i="43"/>
  <c r="I15" i="43"/>
  <c r="I14" i="43"/>
  <c r="I14" i="42"/>
  <c r="I14" i="41"/>
  <c r="I14" i="40"/>
  <c r="E16" i="43"/>
  <c r="J14" i="42"/>
  <c r="K14" i="42"/>
  <c r="L14" i="42"/>
  <c r="M14" i="42"/>
  <c r="N14" i="42"/>
  <c r="O14" i="42"/>
  <c r="P14" i="42"/>
  <c r="Q14" i="42"/>
  <c r="R14" i="42"/>
  <c r="S14" i="42"/>
  <c r="T14" i="42"/>
  <c r="J15" i="42"/>
  <c r="K15" i="42"/>
  <c r="L15" i="42"/>
  <c r="M15" i="42"/>
  <c r="N15" i="42"/>
  <c r="O15" i="42"/>
  <c r="P15" i="42"/>
  <c r="Q15" i="42"/>
  <c r="R15" i="42"/>
  <c r="S15" i="42"/>
  <c r="T15" i="42"/>
  <c r="I15" i="42"/>
  <c r="Q14" i="40"/>
  <c r="T14" i="40"/>
  <c r="Q15" i="40"/>
  <c r="T15" i="40"/>
  <c r="P14" i="40"/>
  <c r="R14" i="40"/>
  <c r="S14" i="40"/>
  <c r="K15" i="40"/>
  <c r="O15" i="40"/>
  <c r="R15" i="40"/>
  <c r="S15" i="40"/>
  <c r="J14" i="40"/>
  <c r="K14" i="40"/>
  <c r="L14" i="40"/>
  <c r="M14" i="40"/>
  <c r="N14" i="40"/>
  <c r="O14" i="40"/>
  <c r="J15" i="40"/>
  <c r="L15" i="40"/>
  <c r="M15" i="40"/>
  <c r="N15" i="40"/>
  <c r="P15" i="40"/>
  <c r="I15" i="40"/>
  <c r="H15" i="42"/>
  <c r="N14" i="41"/>
  <c r="J14" i="41"/>
  <c r="K14" i="41"/>
  <c r="L14" i="41"/>
  <c r="M14" i="41"/>
  <c r="O14" i="41"/>
  <c r="P14" i="41"/>
  <c r="Q14" i="41"/>
  <c r="R14" i="41"/>
  <c r="S14" i="41"/>
  <c r="T14" i="41"/>
  <c r="J15" i="41"/>
  <c r="K15" i="41"/>
  <c r="L15" i="41"/>
  <c r="M15" i="41"/>
  <c r="N15" i="41"/>
  <c r="O15" i="41"/>
  <c r="P15" i="41"/>
  <c r="Q15" i="41"/>
  <c r="R15" i="41"/>
  <c r="S15" i="41"/>
  <c r="T15" i="41"/>
  <c r="I15" i="41"/>
  <c r="H15" i="41"/>
  <c r="E276" i="40"/>
  <c r="E126" i="40"/>
  <c r="E14" i="43"/>
  <c r="H14" i="41"/>
  <c r="U14" i="41"/>
  <c r="H15" i="40"/>
  <c r="H15" i="43"/>
  <c r="H14" i="40"/>
  <c r="U14" i="40"/>
  <c r="E28" i="39"/>
  <c r="E16" i="42"/>
  <c r="E36" i="42"/>
  <c r="E66" i="42"/>
  <c r="E216" i="41"/>
  <c r="E186" i="41"/>
  <c r="E156" i="41"/>
  <c r="E126" i="41"/>
  <c r="E96" i="41"/>
  <c r="E66" i="41"/>
  <c r="E36" i="41"/>
  <c r="E16" i="41"/>
  <c r="E36" i="40"/>
  <c r="E66" i="40"/>
  <c r="E96" i="40"/>
  <c r="E246" i="40"/>
  <c r="E216" i="40"/>
  <c r="E186" i="40"/>
  <c r="E156" i="40"/>
  <c r="E16" i="40"/>
  <c r="E22" i="39"/>
  <c r="E16" i="39"/>
  <c r="E10" i="39"/>
  <c r="E14" i="42"/>
  <c r="E14" i="41"/>
  <c r="E14" i="40"/>
  <c r="E9" i="39"/>
  <c r="E27" i="39"/>
  <c r="E21" i="39"/>
  <c r="E15" i="39"/>
  <c r="I30" i="39"/>
  <c r="J30" i="39"/>
  <c r="K30" i="39"/>
  <c r="L30" i="39"/>
  <c r="M30" i="39"/>
  <c r="N30" i="39"/>
  <c r="O30" i="39"/>
  <c r="P30" i="39"/>
  <c r="Q30" i="39"/>
  <c r="R30" i="39"/>
  <c r="S30" i="39"/>
  <c r="T30" i="39"/>
  <c r="J29" i="39"/>
  <c r="K29" i="39"/>
  <c r="L29" i="39"/>
  <c r="M29" i="39"/>
  <c r="N29" i="39"/>
  <c r="O29" i="39"/>
  <c r="P29" i="39"/>
  <c r="Q29" i="39"/>
  <c r="R29" i="39"/>
  <c r="S29" i="39"/>
  <c r="T29" i="39"/>
  <c r="I29" i="39"/>
  <c r="I26" i="39"/>
  <c r="J26" i="39"/>
  <c r="K26" i="39"/>
  <c r="L26" i="39"/>
  <c r="M26" i="39"/>
  <c r="N26" i="39"/>
  <c r="O26" i="39"/>
  <c r="P26" i="39"/>
  <c r="Q26" i="39"/>
  <c r="R26" i="39"/>
  <c r="S26" i="39"/>
  <c r="T26" i="39"/>
  <c r="J25" i="39"/>
  <c r="K25" i="39"/>
  <c r="L25" i="39"/>
  <c r="M25" i="39"/>
  <c r="N25" i="39"/>
  <c r="O25" i="39"/>
  <c r="P25" i="39"/>
  <c r="Q25" i="39"/>
  <c r="R25" i="39"/>
  <c r="S25" i="39"/>
  <c r="T25" i="39"/>
  <c r="I25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J23" i="39"/>
  <c r="K23" i="39"/>
  <c r="L23" i="39"/>
  <c r="M23" i="39"/>
  <c r="N23" i="39"/>
  <c r="O23" i="39"/>
  <c r="P23" i="39"/>
  <c r="Q23" i="39"/>
  <c r="R23" i="39"/>
  <c r="S23" i="39"/>
  <c r="T23" i="39"/>
  <c r="I23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J19" i="39"/>
  <c r="K19" i="39"/>
  <c r="L19" i="39"/>
  <c r="M19" i="39"/>
  <c r="N19" i="39"/>
  <c r="O19" i="39"/>
  <c r="P19" i="39"/>
  <c r="Q19" i="39"/>
  <c r="R19" i="39"/>
  <c r="S19" i="39"/>
  <c r="T19" i="39"/>
  <c r="I19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J17" i="39"/>
  <c r="K17" i="39"/>
  <c r="L17" i="39"/>
  <c r="M17" i="39"/>
  <c r="N17" i="39"/>
  <c r="O17" i="39"/>
  <c r="P17" i="39"/>
  <c r="Q17" i="39"/>
  <c r="R17" i="39"/>
  <c r="S17" i="39"/>
  <c r="T17" i="39"/>
  <c r="I17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J13" i="39"/>
  <c r="K13" i="39"/>
  <c r="L13" i="39"/>
  <c r="M13" i="39"/>
  <c r="N13" i="39"/>
  <c r="O13" i="39"/>
  <c r="P13" i="39"/>
  <c r="Q13" i="39"/>
  <c r="R13" i="39"/>
  <c r="S13" i="39"/>
  <c r="T13" i="39"/>
  <c r="I13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J11" i="39"/>
  <c r="K11" i="39"/>
  <c r="L11" i="39"/>
  <c r="M11" i="39"/>
  <c r="N11" i="39"/>
  <c r="O11" i="39"/>
  <c r="P11" i="39"/>
  <c r="Q11" i="39"/>
  <c r="R11" i="39"/>
  <c r="S11" i="39"/>
  <c r="T11" i="39"/>
  <c r="I11" i="39"/>
  <c r="H30" i="39"/>
  <c r="U29" i="39"/>
  <c r="V29" i="39"/>
  <c r="H29" i="39"/>
  <c r="H26" i="39"/>
  <c r="H25" i="39"/>
  <c r="H24" i="39"/>
  <c r="H23" i="39"/>
  <c r="H20" i="39"/>
  <c r="H19" i="39"/>
  <c r="U19" i="39"/>
  <c r="V19" i="39"/>
  <c r="H18" i="39"/>
  <c r="H17" i="39"/>
  <c r="H14" i="39"/>
  <c r="H13" i="39"/>
  <c r="U13" i="39"/>
  <c r="V13" i="39"/>
  <c r="H12" i="39"/>
  <c r="H11" i="39"/>
  <c r="U25" i="39"/>
  <c r="V25" i="39"/>
  <c r="U17" i="39"/>
  <c r="V17" i="39"/>
  <c r="U23" i="39"/>
  <c r="V23" i="39"/>
  <c r="U11" i="39"/>
  <c r="V11" i="39"/>
  <c r="H14" i="43"/>
  <c r="U14" i="43"/>
  <c r="H14" i="42"/>
  <c r="U14" i="42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H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E8" i="39"/>
  <c r="J8" i="39"/>
  <c r="N8" i="39"/>
  <c r="R8" i="39"/>
  <c r="Q8" i="39"/>
  <c r="O8" i="39"/>
  <c r="I8" i="39"/>
  <c r="P8" i="39"/>
  <c r="S8" i="39"/>
  <c r="M8" i="39"/>
  <c r="H8" i="39"/>
  <c r="K8" i="39"/>
  <c r="L8" i="39"/>
  <c r="T8" i="39"/>
  <c r="J27" i="39"/>
  <c r="K27" i="39"/>
  <c r="L27" i="39"/>
  <c r="M27" i="39"/>
  <c r="N27" i="39"/>
  <c r="O27" i="39"/>
  <c r="P27" i="39"/>
  <c r="Q27" i="39"/>
  <c r="R27" i="39"/>
  <c r="S27" i="39"/>
  <c r="T27" i="39"/>
  <c r="I27" i="39"/>
  <c r="J21" i="39"/>
  <c r="K21" i="39"/>
  <c r="L21" i="39"/>
  <c r="M21" i="39"/>
  <c r="N21" i="39"/>
  <c r="O21" i="39"/>
  <c r="P21" i="39"/>
  <c r="Q21" i="39"/>
  <c r="R21" i="39"/>
  <c r="S21" i="39"/>
  <c r="T21" i="39"/>
  <c r="I21" i="39"/>
  <c r="J15" i="39"/>
  <c r="K15" i="39"/>
  <c r="L15" i="39"/>
  <c r="M15" i="39"/>
  <c r="N15" i="39"/>
  <c r="O15" i="39"/>
  <c r="P15" i="39"/>
  <c r="Q15" i="39"/>
  <c r="R15" i="39"/>
  <c r="S15" i="39"/>
  <c r="T15" i="39"/>
  <c r="I15" i="39"/>
  <c r="E7" i="39"/>
  <c r="H15" i="39"/>
  <c r="U15" i="39"/>
  <c r="H21" i="39"/>
  <c r="U21" i="39"/>
  <c r="H27" i="39"/>
  <c r="U27" i="39"/>
  <c r="I9" i="39"/>
  <c r="J9" i="39"/>
  <c r="K9" i="39"/>
  <c r="L9" i="39"/>
  <c r="M9" i="39"/>
  <c r="N9" i="39"/>
  <c r="O9" i="39"/>
  <c r="P9" i="39"/>
  <c r="Q9" i="39"/>
  <c r="R9" i="39"/>
  <c r="T9" i="39"/>
  <c r="S9" i="39"/>
  <c r="S7" i="39"/>
  <c r="L7" i="39"/>
  <c r="P7" i="39"/>
  <c r="J7" i="39"/>
  <c r="R7" i="39"/>
  <c r="N7" i="39"/>
  <c r="K7" i="39"/>
  <c r="O7" i="39"/>
  <c r="I7" i="39"/>
  <c r="M7" i="39"/>
  <c r="Q7" i="39"/>
  <c r="H9" i="39"/>
  <c r="U9" i="39"/>
  <c r="T7" i="39"/>
  <c r="H7" i="39"/>
  <c r="U7" i="39"/>
</calcChain>
</file>

<file path=xl/sharedStrings.xml><?xml version="1.0" encoding="utf-8"?>
<sst xmlns="http://schemas.openxmlformats.org/spreadsheetml/2006/main" count="1534" uniqueCount="289">
  <si>
    <t>ลำดับ</t>
  </si>
  <si>
    <t>ไตรมาสที่ 1</t>
  </si>
  <si>
    <t>ต.ค.</t>
  </si>
  <si>
    <t xml:space="preserve">พ.ย. 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</si>
  <si>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</si>
  <si>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</si>
  <si>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</si>
  <si>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</si>
  <si>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</si>
  <si>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</si>
  <si>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</si>
  <si>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</si>
  <si>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</si>
  <si>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</si>
  <si>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ไตรมาสที่ 2</t>
  </si>
  <si>
    <t>ไตรมาสที่ 3</t>
  </si>
  <si>
    <t>ไตรมาสที่ 4</t>
  </si>
  <si>
    <t>แผน</t>
  </si>
  <si>
    <t>ผล</t>
  </si>
  <si>
    <t>หน่วย</t>
  </si>
  <si>
    <t>นับ</t>
  </si>
  <si>
    <t>ร้อยละ</t>
  </si>
  <si>
    <t>1.1.1</t>
  </si>
  <si>
    <t>บาท</t>
  </si>
  <si>
    <t>OKR Progress</t>
  </si>
  <si>
    <t>%</t>
  </si>
  <si>
    <t>สถานะ</t>
  </si>
  <si>
    <t xml:space="preserve"> กิจกรรมหลัก/กิจกรรมรอง/โครงการ</t>
  </si>
  <si>
    <t>1.1.2</t>
  </si>
  <si>
    <t>1.1.3</t>
  </si>
  <si>
    <t>อัตราผลตอบแทนเฉลี่ยของบัณฑิตเมื่อเทียบกับค่ามาตรฐานกระทรวงแรงงาน</t>
  </si>
  <si>
    <t>เป้าหมาย</t>
  </si>
  <si>
    <t>ยุทธศาสตร์ชาติ 20 ปี : ด้านการพัฒนาและเสริมสร้างศักยภาพทรัพยากรมนุษย์</t>
  </si>
  <si>
    <t>แผนพัฒนาเศรษฐกิจและสังคมแห่งชาติ ฉบับที่ 12 : ยุทธศาสตร์ที่ 1 การเสริมสร้างและพัฒนาศักยภาพทุนมนุษย์</t>
  </si>
  <si>
    <t>เป้าหมาย / งบประมาณ</t>
  </si>
  <si>
    <t>ผู้สมัครเข้าศึกษาต่อในหลักสูตรของสถาบัน</t>
  </si>
  <si>
    <t xml:space="preserve">ร้อยละความพึงพอใจของผู้ใช้บัณฑิตตามมาตรฐาน </t>
  </si>
  <si>
    <t>1.2.1</t>
  </si>
  <si>
    <t>ร้อยละของหลักสูตรที่ได้รับความร่วมมือ/แลกเปลี่ยนจากหน่วยงานระดับชาติและ</t>
  </si>
  <si>
    <t>/หรือระดับนานาชาติ</t>
  </si>
  <si>
    <t>1.2.2</t>
  </si>
  <si>
    <t>เรื่อง/ชิ้นงาน</t>
  </si>
  <si>
    <t>จำนวนหลักสูตรที่เป็น modular-based curriculum</t>
  </si>
  <si>
    <t>หลักสูตร</t>
  </si>
  <si>
    <t>1.2.3</t>
  </si>
  <si>
    <t>ยุทธศาสตร์ชาติ 20 ปี : ด้านการสร้างความสามารถในการแข่งขัน</t>
  </si>
  <si>
    <t>แผนพัฒนาเศรษฐกิจและสังคมแห่งชาติ ฉบับที่ 12 : ยุทธศาสตร์ที่ 8 การพัฒนาวิทยาศาสตร์ เทคโนโลยี วิจัย และนวัตกรรม</t>
  </si>
  <si>
    <t>จำนวนครั้งการอ้างอิงของผลงานวิจัยตีพิมพ์ต่อจำนวนผลงานวิจัยตีพิมพ์</t>
  </si>
  <si>
    <t>สัดส่วน</t>
  </si>
  <si>
    <t>2.1.1</t>
  </si>
  <si>
    <t>จำนวนผลงานวิจัยที่มีคุณภาพและบทความในระดับ Q1</t>
  </si>
  <si>
    <t>เรื่อง</t>
  </si>
  <si>
    <t>2.1.2</t>
  </si>
  <si>
    <t>จำนวนผลงานวิจัยตีพิมพ์เผยแพร่ระดับนานาชาติต่อจำนวนอาจารย์ประจำและ</t>
  </si>
  <si>
    <t>นักวิจัยประจำ</t>
  </si>
  <si>
    <t>2.1.3</t>
  </si>
  <si>
    <t>2.1.4</t>
  </si>
  <si>
    <t>ระบบเพื่อการสร้างสรรค์ด้านงานวิจัยและการเรียนรู้ (Eco-system)</t>
  </si>
  <si>
    <t>ระบบ</t>
  </si>
  <si>
    <t>มูลค่าผลกระทบจากโครงการหรือผลงานวิจัยที่นำไปใช้ประโยชน์ให้สถาบันหรือ</t>
  </si>
  <si>
    <t>ประเทศชาติ</t>
  </si>
  <si>
    <t>2.2.1</t>
  </si>
  <si>
    <t xml:space="preserve">จำนวนของงานวิจัย หรือสิ่งประดิษฐ์ หรือผลงานนวัตกรรม หรือแบบผลิตภัณฑ์ 
</t>
  </si>
  <si>
    <t xml:space="preserve">หรืองานสร้างสรรค์ที่ยื่นขอหรือได้รับการจดทะเบียน จดแจ้ง ขึ้นทะเบียน  
</t>
  </si>
  <si>
    <t>ทรัพย์สินทางปัญญา</t>
  </si>
  <si>
    <t>2.2.2</t>
  </si>
  <si>
    <t xml:space="preserve">จำนวนผู้ประกอบการ (Start up) </t>
  </si>
  <si>
    <t>ราย</t>
  </si>
  <si>
    <t>3.1.1</t>
  </si>
  <si>
    <t>โครงการ/ชิ้นงาน</t>
  </si>
  <si>
    <t>จำนวนรายได้จากการบริการวิชาการ</t>
  </si>
  <si>
    <t>ล้านบาท</t>
  </si>
  <si>
    <t>3.2.1</t>
  </si>
  <si>
    <t>แผนพัฒนาเศรษฐกิจและสังคมแห่งชาติ ฉบับที่ 12 : ยุทธศาสตร์ที่ 4 การเติบโตที่เป็นมิตรกับสิ่งแวดล้อมเพื่อการพัฒนาอย่างยั่งยืน</t>
  </si>
  <si>
    <t>อันดับที่ 200-300 ด้าน SDGs ของ THE ranking</t>
  </si>
  <si>
    <t>อันดับ</t>
  </si>
  <si>
    <t>4.1.1</t>
  </si>
  <si>
    <t xml:space="preserve">จำนวน Goals ที่ตอบ UN SDGs </t>
  </si>
  <si>
    <t>แผนปฏิรูปประเทศ : ด้านการศึกษา</t>
  </si>
  <si>
    <t>ยุทธศาสตร์การจัดสรรงบประมาณ : ยุทธศาสตร์ด้านการพัฒนาและเสริมสร้างศักภาพทรัพยากรมนุษย์</t>
  </si>
  <si>
    <t>ผลผลิต : ผู้สำเร็จการศึกษาด้านวิทยาศาสตร์และเทคโนโลยี</t>
  </si>
  <si>
    <t>ประเด็นยุทธศาสตร์ที่ 2 : เสริมสร้างศักยภาพและผลิตกำลังคนตามความต้องการของประเทศและบริบทโลก</t>
  </si>
  <si>
    <t>Impact : Educational</t>
  </si>
  <si>
    <t>พันธกิจ : การจัดการเรียนการสอน</t>
  </si>
  <si>
    <t>เป้าประสงค์ 2ก : บัณฑิตมีศักยภาพและตรงตามความต้องการของประเทศและบริบทโลก</t>
  </si>
  <si>
    <t>กลยุทธ์ 2.1.1 : ผลิตบัณฑิตให้มีคุณลักษณะตามอัตลักษณ์ของสถาบันและตรงตามความต้องการของประเทศ</t>
  </si>
  <si>
    <t xml:space="preserve">                  และบริบทโลก </t>
  </si>
  <si>
    <t xml:space="preserve">อัตราผลตอบแทนเฉลี่ย (Income) ของบัณฑิตเพิ่มขึ้น (หลังจบการศึกษา 3 ปี) </t>
  </si>
  <si>
    <t>แผนแม่บทภายใต้ยุทธศาสตร์ชาติ : การวิจัยพัฒนานวัตกรรม</t>
  </si>
  <si>
    <t>แผนปฏิรูปประเทศ : ด้านเศรษฐกิจ</t>
  </si>
  <si>
    <t>Impact : Academic</t>
  </si>
  <si>
    <t>ยุทธศาสตร์การจัดสรรงบประมาณ : ยุทธศาสตร์ด้านการสร้างความสามารถในการแข่งขัน</t>
  </si>
  <si>
    <t>ผลผลิต : ผลงานวิจัยเพื่อถ่ายทอดเทคโนโลยี</t>
  </si>
  <si>
    <t>แผนงาน : พื้นฐานด้านการพัฒนาและเสริมสร้างศักยภาพทรัพยากรมนุษย์</t>
  </si>
  <si>
    <t>ประเด็นยุทธศาสตร์ที่ 1 : สร้างสรรค์งานวิจัยและนวัตกรรมอย่างยั่งยืน</t>
  </si>
  <si>
    <t>พันธกิจ : การวิจัย</t>
  </si>
  <si>
    <t>เป้าประสงค์ 1ก : งานวิจัยที่ตรงกับความต้องการหรือเป็นที่ยอมรับของสังคม (Research Output)</t>
  </si>
  <si>
    <t>กลยุทธ์ 1.1.2 : ส่งเสริมการทำวิจัยเพื่อการตีพิมพ์</t>
  </si>
  <si>
    <t>Impact : Industrial</t>
  </si>
  <si>
    <t>ประเด็นยุทธศาสตร์ที่ 3 : ส่งเสริมบริการวิชาการพัฒนารากฐานองค์ความรู้สู่สังคม</t>
  </si>
  <si>
    <t>เป้าประสงค์ 3ก : มุ่งบริการวิชาการเพื่อแก้ไขปัญหาภาคอุตสาหกรรม สังคมและประเทศ</t>
  </si>
  <si>
    <t>กลยุทธ์ 3.2.1 : สนับสนุนการบริการวิชาการเพื่อแก้ไขปัญหาสังคมและประเทศ</t>
  </si>
  <si>
    <t>ยุทธศาสตร์ชาติ 20 ปี : ด้านการสร้างการเติบโตบนคุณภาพชีวิตที่เป็นมิตรต่อสิ่งแวดล้อม</t>
  </si>
  <si>
    <t>แผนแม่บทภายใต้ยุทธศาสตร์ชาติ : การเติบโตอย่างยั่งยืน</t>
  </si>
  <si>
    <t>แผนปฏิรูปประเทศ : ด้านสังคม</t>
  </si>
  <si>
    <t xml:space="preserve">แผนงาน : ยุทธศาสตร์สร้างการเติบโตอย่างยั่งยืนบนสังคมเศรษฐกิจภาคทะเล </t>
  </si>
  <si>
    <t>Impact : Social</t>
  </si>
  <si>
    <t>ประเด็นยุทธศาสตร์ที่ 4 : สนับสนุนการพัฒนาองค์กรคุณภาพอย่างยั่งยืน (KMITL Excellance)</t>
  </si>
  <si>
    <t>เป้าประสงค์ 4ก : ระบบบริหารการจัดการและบุคลากรมีคุณภาพที่ดี ทันสมัยยั่งยืน</t>
  </si>
  <si>
    <t>กลยุทธ์ 4.1.1 : เพิ่มประสิทธิภาพระบบจัดการให้มีคุณภาพ โปร่งใส เป็นธรรม</t>
  </si>
  <si>
    <t>แผนแม่บทภายใต้ยุทธศาสตร์ชาติ : การพัฒนาศักยภาพคนตลอดช่วงชีวิต</t>
  </si>
  <si>
    <t>แผนงาน : ยุทธศาสตร์พัฒนาศักยภาพด้านวิทยาศาสตร์เทคโนโลยีและนวัตกรรม / ยุทธศาสตร์การวิจัยและพัฒนานวัตกรรม</t>
  </si>
  <si>
    <t xml:space="preserve">แผนงาน : ยุทธศาสตร์พัฒนาศักยภาพด้านวิทยาศาสตร์ เทคโนโลยี และนวัตกรรม / ยุทธศาสตร์การวิจัยและพัฒนานวัตกรรม </t>
  </si>
  <si>
    <t>พันธกิจ : การบริการวิชาการ</t>
  </si>
  <si>
    <t>ยุทธศาสตร์การจัดสรรงบประมาณ : ยุทธศาสตร์ด้านการสร้างการเติบโตบนคุณภาพชีวิตที่เป็นมิตรต่อสิ่งแวดล้อม</t>
  </si>
  <si>
    <t>ผลผลิต : -</t>
  </si>
  <si>
    <t>พันธกิจ : -</t>
  </si>
  <si>
    <t>ภาพรวม 4 Impact :</t>
  </si>
  <si>
    <t>งบประมาณ</t>
  </si>
  <si>
    <t>ร้อยละของบัณฑิตระดับปริญญาตรีที่ได้งานทำ หรือประกอบอาชีพอิสระ</t>
  </si>
  <si>
    <t>ภายใน 1 ปี</t>
  </si>
  <si>
    <t>จำนวนงานวิจัย หรืองานออกแบบ หรืองานสร้างสรรค์ หรือสิ่งประดิษฐ์</t>
  </si>
  <si>
    <t>ของนักศึกษาที่ได้รับการตีพิมพ์หรือได้รับรางวัลระดับชาติหรือระดับนานาชาติ</t>
  </si>
  <si>
    <t>เงินสนับสนุนงานวิจัยหรืองานสร้างสรรค์จากหน่วยงานภายนอกต่อ</t>
  </si>
  <si>
    <t>จำนวนอาจารย์ประจำ</t>
  </si>
  <si>
    <t>ของอาจารย์ ที่ได้รับรางวัลระดับชาติหรือระดับนานาชาติ</t>
  </si>
  <si>
    <t>จำนวนโครงการวิจัย หรืองานสร้างสรรค์หรือนวัตกรรมที่ร่วมมือกัน</t>
  </si>
  <si>
    <t>ระหว่างหน่วยงาน และ/หรือภาคอุตสาหกรรม</t>
  </si>
  <si>
    <t>คำอธิบายการกรอกข้อมูลในแบบฟอร์ม</t>
  </si>
  <si>
    <t>ลำดับที่</t>
  </si>
  <si>
    <t>หัวข้อ</t>
  </si>
  <si>
    <t>ช่องที่</t>
  </si>
  <si>
    <t>คำอธิบาย</t>
  </si>
  <si>
    <t>(2)</t>
  </si>
  <si>
    <t>(3)</t>
  </si>
  <si>
    <t>(7)</t>
  </si>
  <si>
    <t>(8)</t>
  </si>
  <si>
    <t>Sheet : สรุป</t>
  </si>
  <si>
    <t>(1)</t>
  </si>
  <si>
    <t>หน่วยงาน..........</t>
  </si>
  <si>
    <t>(4)</t>
  </si>
  <si>
    <t>(5)</t>
  </si>
  <si>
    <t>(6)</t>
  </si>
  <si>
    <t>Sheet : Educational/Academic/Industrial/Social</t>
  </si>
  <si>
    <t>กิจกรรมหลัก ………………..</t>
  </si>
  <si>
    <t>กิจกรรมรอง ………………..</t>
  </si>
  <si>
    <t>หมายเหตุ : ตัวชี้วัดตามเอกสารงบประมาณ เฉพาะหน่วยงานที่ได้รับการจัดสรรงบประมาณแผ่นดิน หรือหน่วยงานที่รับผิดชอบ</t>
  </si>
  <si>
    <t xml:space="preserve">     รายงานผลภาพรวมของสถาบันเท่านั้น </t>
  </si>
  <si>
    <t>คน</t>
  </si>
  <si>
    <t>โครงการ</t>
  </si>
  <si>
    <t>ตัวชี้วัด</t>
  </si>
  <si>
    <r>
      <t xml:space="preserve">หมายเหตุ : สถานะของเกณฑ์ท้าทาย คือ    </t>
    </r>
    <r>
      <rPr>
        <sz val="14"/>
        <color rgb="FF00B050"/>
        <rFont val="Webdings"/>
        <family val="1"/>
        <charset val="2"/>
      </rPr>
      <t xml:space="preserve">n </t>
    </r>
    <r>
      <rPr>
        <sz val="14"/>
        <rFont val="TH SarabunPSK"/>
        <family val="2"/>
      </rPr>
      <t xml:space="preserve">&gt;70 % สำเร็จ จะทำให้ดีขึ้น     </t>
    </r>
    <r>
      <rPr>
        <sz val="14"/>
        <color rgb="FFFFFF00"/>
        <rFont val="Webdings"/>
        <family val="1"/>
        <charset val="2"/>
      </rPr>
      <t xml:space="preserve">n </t>
    </r>
    <r>
      <rPr>
        <sz val="14"/>
        <rFont val="TH SarabunPSK"/>
        <family val="2"/>
      </rPr>
      <t xml:space="preserve">60 - 70% มีความคืบหน้า แต่ไม่สำเร็จ     </t>
    </r>
    <r>
      <rPr>
        <sz val="14"/>
        <color rgb="FFFF0000"/>
        <rFont val="Webdings"/>
        <family val="1"/>
        <charset val="2"/>
      </rPr>
      <t xml:space="preserve">n </t>
    </r>
    <r>
      <rPr>
        <sz val="14"/>
        <rFont val="TH SarabunPSK"/>
        <family val="2"/>
      </rPr>
      <t>&lt;60% ไม่สำเร็จ ยังไม่มีความก้าวหน้า</t>
    </r>
  </si>
  <si>
    <t>จำนวน</t>
  </si>
  <si>
    <t>จำนวนโครงการ</t>
  </si>
  <si>
    <t>ด้านการศึกษา (Education Impacts)</t>
  </si>
  <si>
    <t>ด้านการวิจัย (Academic Impacts)</t>
  </si>
  <si>
    <t>ด้านการตอบโจทย์ภาคอุตสาหกรรม (Industrial Impacts)</t>
  </si>
  <si>
    <t>ด้านสังคม (Social Impacts)</t>
  </si>
  <si>
    <t>ที่</t>
  </si>
  <si>
    <t xml:space="preserve">Objective Key Impacts &amp; </t>
  </si>
  <si>
    <t xml:space="preserve">Objective Key Outcomes </t>
  </si>
  <si>
    <t>OKIs / OKOs / OKRs</t>
  </si>
  <si>
    <t>ระบุปีงบประมาณที่จัดทำข้อมูล</t>
  </si>
  <si>
    <t>ระบุชื่อหน่วยงานที่จัดทำข้อมูล</t>
  </si>
  <si>
    <t xml:space="preserve">ระบุลำดับที่ของ OKI , OKO </t>
  </si>
  <si>
    <t>Objective Key Impacts &amp;</t>
  </si>
  <si>
    <t>ระบุ Objective Key Impact หรือ OKI</t>
  </si>
  <si>
    <t>Objective Key Outcomes</t>
  </si>
  <si>
    <t>ระบุ Objective Key Outcome หรือ OKO ภายใต้ OKI</t>
  </si>
  <si>
    <t xml:space="preserve">ข้อมูลสรุปจำนวนโครงการมาจากแต่ละ Impact ทั้งแผนและผล </t>
  </si>
  <si>
    <t>แผน-ผล</t>
  </si>
  <si>
    <t>4.1 แถว "แผน" ให้กำหนดแผนและจำนวนเป้าหมายที่จะดำเนินงานว่า</t>
  </si>
  <si>
    <t>จะดำเนินการในช่วงไตรมาส/เดือนใด</t>
  </si>
  <si>
    <t>4.2 แถว "ผล" ใช้สำหรับรายงานผลการปฏิบติงานโดยให้ระบุค่าผลที่เกิดขึ้นจริง</t>
  </si>
  <si>
    <t>ในแต่ละเดือน</t>
  </si>
  <si>
    <t>หน่วยนับ</t>
  </si>
  <si>
    <t>ระบุหน่วยนับของ OKO หรือ OKR เช่น ร้อยละ  บาท  ล้านบาท หลักสูตร</t>
  </si>
  <si>
    <t xml:space="preserve">ทั้งแถวแผนและผล </t>
  </si>
  <si>
    <t>ไตรมาสที่../เดือน...</t>
  </si>
  <si>
    <t>สำหรับใส่ค่าแผนและผลที่เกิดขึ้นแต่ละเดือน ทั้งงบประมาณ หรือค่าเป้าหมาย</t>
  </si>
  <si>
    <t xml:space="preserve">เป็นการรายงานความก้าวหน้าของ Impact/OKO แต่ละตัว ดังนี้ </t>
  </si>
  <si>
    <t xml:space="preserve"> - " % " แสดงผลการประเมินร้อยละการใช้จ่ายงบประมาณ /ร้อยละความสำเร็จ</t>
  </si>
  <si>
    <t xml:space="preserve">ในการดำเนินงานเปรียบเทียบกับค่าเป้าหมาย ในแต่ละ Impact/OKO/OKR  </t>
  </si>
  <si>
    <t>ซึ่งค่าร้อยละ (%)  มาจากการคำนวณ ผล/แผน*100  โดยแผนเป็นเป้าหมายรวม</t>
  </si>
  <si>
    <t>ที่จะดำเนินงานทั้งปี ผลเป็นผลการดำเนินงานในเดือนที่รายงาน หรือผลสะสมจาก</t>
  </si>
  <si>
    <t>เดือนก่อนหน้าจนถึงเดือนที่รายงาน</t>
  </si>
  <si>
    <t xml:space="preserve"> - "สถานะ" แสดงค่าสีผลการประเมิน (%) ตามเกณฑ์การประเมิน คือ </t>
  </si>
  <si>
    <t>ยุทธศาสตร์ชาติ 20 ปี</t>
  </si>
  <si>
    <t>ระบุด้านที่เกี่ยวข้องในยุทธศาสตร์ชาติ 20 ปี</t>
  </si>
  <si>
    <t>แผนแม่บทภายใต้ยุทธศาสตร์ชาติ</t>
  </si>
  <si>
    <t>ระบุแผนแม่บทภายใต้ยุทธศาสตร์ชาติที่เกี่ยวข้อง</t>
  </si>
  <si>
    <t>ระบุยุทธศาสตร์ของแผนพัฒนาเศรษฐกิจและสังคมแห่งชาติฯ ที่เกี่ยวข้อง</t>
  </si>
  <si>
    <t>แผนปฏิรูปประเทศ</t>
  </si>
  <si>
    <t>ระบุแผนปฏิรูปประเทศที่เกี่ยวข้อง</t>
  </si>
  <si>
    <t>ยุทธศาสตร์การจัดสรรงบประมาณ</t>
  </si>
  <si>
    <t>ระบุยุทธศาสตร์การจัดสรรงบประมาณที่เกี่ยวข้อง</t>
  </si>
  <si>
    <t>แผนงาน</t>
  </si>
  <si>
    <t>ผลผลิต</t>
  </si>
  <si>
    <t>Impact</t>
  </si>
  <si>
    <t xml:space="preserve">ระบุ Impact ที่เกี่ยวข้องด้านใดด้านหนึ่ง ได้แก่ Education , Academic , </t>
  </si>
  <si>
    <t>Industrial , Social</t>
  </si>
  <si>
    <t>พันธกิจ</t>
  </si>
  <si>
    <t>ระบุพันธกิจตามที่กำหนดในแผนกลยุทธ์สถาบัน (พ.ศ. 2560 - 2570)</t>
  </si>
  <si>
    <t>ประเด็นยุทธศาสตร์ ที่...</t>
  </si>
  <si>
    <t>ระบุประเด็นยุทธศาสตร์ที่สอดคล้องกับพันธกิจในข้อ 11</t>
  </si>
  <si>
    <t>เป้าประสงค์</t>
  </si>
  <si>
    <t>ระบุเป้าประสงค์ที่สอดคล้องกับประเด็นยุทธศาสตร์ในข้อ 12</t>
  </si>
  <si>
    <t>กลยุทธ์</t>
  </si>
  <si>
    <t>ระบุกลยุทธ์ที่สอดคล้องกับเป้าประสงค์ในข้อ 13</t>
  </si>
  <si>
    <t>ระบุลำดับที่ของ OKI , OKO , OKR</t>
  </si>
  <si>
    <t>โดยตัวเลข (x) ตำแหน่งเดียว = OKI , x.x = OKO และ x.x.x = OKR</t>
  </si>
  <si>
    <t>ระบุ Objective Key Result หรือ OKR ภายใต้ OKO</t>
  </si>
  <si>
    <t>กิจกรรมหลัก/กิจกรรมรอง/โครงการ</t>
  </si>
  <si>
    <t>- ระบุกิจกรรมหลัก/กิจกรรมรอง ตามคู่มือการกำหนดรหัสงบประมาณประจำปีล่าสุด</t>
  </si>
  <si>
    <t>เป็นกิจกรรมที่สอดคล้องกับ OKO , OKR</t>
  </si>
  <si>
    <t>- โครงการ ระบุโครงการที่ได้รับการอนุมัติในแต่ละ Impact เท่านั้น โดยวงเล็บ</t>
  </si>
  <si>
    <t>งบประมาณในหน่วยล้านบาท เช่น โครงการ Academic Melting Pot (1.7350)</t>
  </si>
  <si>
    <t xml:space="preserve">เป็นการรายงานความก้าวหน้าของ Impact/OKO/OKR แต่ละตัว ดังนี้ </t>
  </si>
  <si>
    <t>ระบุลำดับที่ของตัวชี้วัด</t>
  </si>
  <si>
    <t>ระบุชื่อตัวชี้วัด</t>
  </si>
  <si>
    <t>ระบุหน่วยนับของตัวชี้วัด</t>
  </si>
  <si>
    <t>เป้าหมาย/</t>
  </si>
  <si>
    <t xml:space="preserve">โดยเลข (x) ตำแหน่งเดียว = OKI , x.x = OKO </t>
  </si>
  <si>
    <t>เป้าหมาย/งบประมาณ</t>
  </si>
  <si>
    <t>สำหรับใส่ค่าแผนและผลที่เกิดขึ้นแต่ละเดือน ทั้งค่าเป้าหมาย หรืองบประมาณ</t>
  </si>
  <si>
    <t>แผนพัฒนาเศรษฐกิจและสังคมแห่งชาติฉบับที่ 12</t>
  </si>
  <si>
    <r>
      <t xml:space="preserve">   </t>
    </r>
    <r>
      <rPr>
        <sz val="16"/>
        <color rgb="FFFFFF00"/>
        <rFont val="Wingdings 2"/>
        <family val="1"/>
        <charset val="2"/>
      </rPr>
      <t xml:space="preserve"> </t>
    </r>
    <r>
      <rPr>
        <sz val="16"/>
        <rFont val="TH SarabunPSK"/>
        <family val="2"/>
      </rPr>
      <t xml:space="preserve">60 - 70%   มีความคืบหน้า แต่ไม่สำเร็จ </t>
    </r>
  </si>
  <si>
    <r>
      <t xml:space="preserve">   </t>
    </r>
    <r>
      <rPr>
        <sz val="16"/>
        <color rgb="FFFF0000"/>
        <rFont val="Wingdings 2"/>
        <family val="1"/>
        <charset val="2"/>
      </rPr>
      <t xml:space="preserve"> </t>
    </r>
    <r>
      <rPr>
        <sz val="16"/>
        <rFont val="TH SarabunPSK"/>
        <family val="2"/>
      </rPr>
      <t xml:space="preserve">&lt; 60%      ไม่สำเร็จ ยังไม่มีความก้าวหน้า </t>
    </r>
  </si>
  <si>
    <r>
      <t xml:space="preserve">   </t>
    </r>
    <r>
      <rPr>
        <sz val="16"/>
        <color rgb="FF00B050"/>
        <rFont val="Wingdings 2"/>
        <family val="1"/>
        <charset val="2"/>
      </rPr>
      <t xml:space="preserve"> </t>
    </r>
    <r>
      <rPr>
        <sz val="16"/>
        <rFont val="TH SarabunPSK"/>
        <family val="2"/>
      </rPr>
      <t xml:space="preserve">&gt; 70 %     สำเร็จ จะทำให้ดีขึ้น </t>
    </r>
  </si>
  <si>
    <t>ที่จัดทำข้อมูล</t>
  </si>
  <si>
    <t>ระบุแผนงานที่เกี่ยวข้องตามเอกสารงบประมาณรายจ่ายประจำปีงบประมาณ</t>
  </si>
  <si>
    <t>ระบุผลผลิตหลักของสถาบันที่เกี่ยวข้องตามเอกสารงบประมาณรายจ่ายประจำปี</t>
  </si>
  <si>
    <t>งบประมาณปีที่จัดทำข้อมูล</t>
  </si>
  <si>
    <t xml:space="preserve">ข้อมูลสรุปเป้าหมาย/สรุปงบประมาณมาจากแต่ละ Impact, OKO, OKR </t>
  </si>
  <si>
    <t xml:space="preserve">ข้อมูลสรุปเป้าหมาย/สรุปงบประมาณมาจากตัวชี้วัดทั้งแถวแผนและผล </t>
  </si>
  <si>
    <t xml:space="preserve">ข้อมูลสรุปจำนวนโครงการมาจากแต่ละ Impact, OKO, OKR  ทั้งแผนและผล </t>
  </si>
  <si>
    <t>แผน - ผลการปฏิบัติการประจำปีงบประมาณ</t>
  </si>
  <si>
    <t>โครงการ.........</t>
  </si>
  <si>
    <t>1.1.4</t>
  </si>
  <si>
    <t>จำนวนพื้นที่เรียนรู้ด้านสิ่งแวดล้อม/ Universal Design</t>
  </si>
  <si>
    <t>แห่ง</t>
  </si>
  <si>
    <t>(OKR ส่วนงาน)</t>
  </si>
  <si>
    <t>1.2.4</t>
  </si>
  <si>
    <t>จำนวนนักศึกษาต่างชาติต่อนักศึกษาทั้งหมด (Head count)</t>
  </si>
  <si>
    <t>เลข</t>
  </si>
  <si>
    <t>(ตัวชี้วัดตามเอกสารงบประมาณ)</t>
  </si>
  <si>
    <t>ประจำปีงบประมาณ พ.ศ. ....</t>
  </si>
  <si>
    <t>Sheet : 3S/นโยบายสถาบัน+วิสัยทัศน์ส่วนงาน/สงป. (ตัวชี้วัดตามเอกสารงบประมาณ)</t>
  </si>
  <si>
    <t>(การดำเนินการตามนโยบายสถาบัน+วิสัยทัศน์ที่นำเสนอสภาสถาบัน)</t>
  </si>
  <si>
    <t>(ผลสำเร็จของงานตาม OKRs (3S ; Service - Support - Solution))</t>
  </si>
  <si>
    <t xml:space="preserve">แผน/ผลการใช้จ่ายงบประมาณ ประจำปีงบประมาณ พ.ศ. 2563 </t>
  </si>
  <si>
    <t>งปม.</t>
  </si>
  <si>
    <t>นอกงปม.</t>
  </si>
  <si>
    <t>กิจกรรมหลัก : งานสนับสนุนการจัดการศึกษา</t>
  </si>
  <si>
    <t>กิจกรรมรอง : บริหารทั่วไป</t>
  </si>
  <si>
    <t xml:space="preserve"> - " % " แสดงผลการประเมินร้อยละการใช้จ่ายงบประมาณ/ร้อยละความสำเร็จ</t>
  </si>
  <si>
    <t>ซึ่งค่าร้อยละ (%) มาจากการคำนวณ ผล/แผน*100 โดยแผนเป็นเป้าหมายรวม</t>
  </si>
  <si>
    <t>วิสัยทัศน์ที่นำเสนอสภาสถาบัน / นโยบายการบริหารงาน / พันธกิจ (หน่วยงานเสนอเพิ่มเติม*)</t>
  </si>
  <si>
    <t>ผลสำเร็จของงานตาม OKRs (3S : Service - Support - Solution)</t>
  </si>
  <si>
    <t>OKRs</t>
  </si>
  <si>
    <t>แผน - ผลการปฏิบัติการประจำปีงบประมาณ พ.ศ. 2563</t>
  </si>
  <si>
    <t>ระดับความสำเร็จของการออกรายงานทางการเงินตามระยะเวลาที่กรมบัญชีกลาง</t>
  </si>
  <si>
    <t>กำหนด</t>
  </si>
  <si>
    <t>ระดับ</t>
  </si>
  <si>
    <t>ระดับความสำเร็จของรอบระยะเวลาการเบิกเงินงบประมาณ/เงินรายได้ งานวิจัย</t>
  </si>
  <si>
    <t>ระดับความสำเร็จของการจ่ายเงินงบประมาณ และเงินรายได้</t>
  </si>
  <si>
    <t>ร้อยละของรายได้เพิ่มขึ้น (รายได้จากการลงทุน) (แผนบริหาร 5.1.1)</t>
  </si>
  <si>
    <t>สำนักงานคลัง สำนักงานอธิการบดี   สถาบันเทคโนโลยีพระจอมเกล้าเจ้าคุณทหารลาดกระบัง</t>
  </si>
  <si>
    <t>แผน - ผลการปฏิบัติการประจำปีงบประมาณ พ.ศ. 2564</t>
  </si>
  <si>
    <t>ร้อยละความสำเร็จของการให้บริการตามข้อตกลงระดับการให้บริการ (SLA)</t>
  </si>
  <si>
    <t>IP</t>
  </si>
  <si>
    <t>รายได้จากการลงทุนที่เพิ่มขึ้น</t>
  </si>
  <si>
    <t>สูตรการคำนวณ</t>
  </si>
  <si>
    <t>5เดือน</t>
  </si>
  <si>
    <t>6เดือน</t>
  </si>
  <si>
    <t>7เดือน</t>
  </si>
  <si>
    <t>12เดือน</t>
  </si>
  <si>
    <t>ดอกเบี้ยในงบ</t>
  </si>
  <si>
    <t>ดอกเบี้ยรร.สาธิต</t>
  </si>
  <si>
    <t>ดอกเบี้ยคณะบริหาร</t>
  </si>
  <si>
    <t>ดอกเบี้ยคณะแพทย์</t>
  </si>
  <si>
    <t>ดอกเบี้ยคณะทันตแพทย์</t>
  </si>
  <si>
    <t>ดอกเบี้ยรร.สาธิต+บริหาร+แพทย์+ทันตแพทย์64 = 6,256,768.83</t>
  </si>
  <si>
    <t>ดอกเบี้ยในงบ64 = 36,271,978.73</t>
  </si>
  <si>
    <t>ดอกเบี้ยในงบ63 = 45,221,666.88</t>
  </si>
  <si>
    <t>รวม = 47,520,881.71</t>
  </si>
  <si>
    <t>รวม = 42,528,747.56</t>
  </si>
  <si>
    <t>ดอกเบี้ยรร.สาธิต+บริหาร63 = 2,299,214.83</t>
  </si>
  <si>
    <t>*รายได้จากการลงทุนลดลงเนื่องจากดอกเบี้ยเงินฝากธนาคารที่ลดลงตามภาวะเศรษฐกิจของประเทศ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</si>
</sst>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00"/>
    <numFmt numFmtId="188" formatCode="_-* #,##0_-;\-* #,##0_-;_-* &quot;-&quot;??_-;_-@_-"/>
    <numFmt numFmtId="189" formatCode="0.0000"/>
  </numFmts>
  <fonts count="32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Wingdings 2"/>
      <family val="1"/>
      <charset val="2"/>
    </font>
    <font>
      <sz val="16"/>
      <color rgb="FFFFFF00"/>
      <name val="Wingdings 2"/>
      <family val="1"/>
      <charset val="2"/>
    </font>
    <font>
      <sz val="16"/>
      <color rgb="FF00B050"/>
      <name val="Wingdings 2"/>
      <family val="1"/>
      <charset val="2"/>
    </font>
    <font>
      <sz val="16"/>
      <color rgb="FFFF0000"/>
      <name val="TH SarabunPSK"/>
      <family val="2"/>
    </font>
    <font>
      <b/>
      <sz val="24"/>
      <name val="TH SarabunPSK"/>
      <family val="2"/>
    </font>
    <font>
      <sz val="14"/>
      <color rgb="FF00B050"/>
      <name val="Webdings"/>
      <family val="1"/>
      <charset val="2"/>
    </font>
    <font>
      <sz val="14"/>
      <color rgb="FFFFFF00"/>
      <name val="Webdings"/>
      <family val="1"/>
      <charset val="2"/>
    </font>
    <font>
      <sz val="14"/>
      <color rgb="FFFF0000"/>
      <name val="Webdings"/>
      <family val="1"/>
      <charset val="2"/>
    </font>
    <font>
      <sz val="16"/>
      <color rgb="FF0000FF"/>
      <name val="TH SarabunPSK"/>
      <family val="2"/>
    </font>
    <font>
      <b/>
      <sz val="14"/>
      <color rgb="FFFF0000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4"/>
      <color rgb="FFFF0000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06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87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88" fontId="2" fillId="0" borderId="5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7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87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89" fontId="2" fillId="0" borderId="1" xfId="2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7" fontId="2" fillId="0" borderId="1" xfId="2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87" fontId="2" fillId="0" borderId="28" xfId="2" applyNumberFormat="1" applyFont="1" applyFill="1" applyBorder="1" applyAlignment="1">
      <alignment horizontal="center" vertical="center"/>
    </xf>
    <xf numFmtId="187" fontId="7" fillId="0" borderId="28" xfId="0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7" fontId="2" fillId="0" borderId="1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187" fontId="2" fillId="0" borderId="2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vertical="top"/>
    </xf>
    <xf numFmtId="49" fontId="10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49" fontId="10" fillId="0" borderId="3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1" fontId="2" fillId="0" borderId="28" xfId="2" applyNumberFormat="1" applyFont="1" applyFill="1" applyBorder="1" applyAlignment="1">
      <alignment horizontal="center" vertical="center"/>
    </xf>
    <xf numFmtId="187" fontId="7" fillId="0" borderId="16" xfId="0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 wrapText="1"/>
    </xf>
    <xf numFmtId="189" fontId="7" fillId="0" borderId="1" xfId="0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89" fontId="2" fillId="0" borderId="16" xfId="2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87" fontId="2" fillId="0" borderId="8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2" fontId="2" fillId="0" borderId="17" xfId="2" applyNumberFormat="1" applyFont="1" applyFill="1" applyBorder="1" applyAlignment="1">
      <alignment horizontal="center" vertical="center"/>
    </xf>
    <xf numFmtId="2" fontId="2" fillId="0" borderId="16" xfId="2" applyNumberFormat="1" applyFont="1" applyFill="1" applyBorder="1" applyAlignment="1">
      <alignment horizontal="center" vertical="center"/>
    </xf>
    <xf numFmtId="189" fontId="2" fillId="0" borderId="17" xfId="2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187" fontId="7" fillId="0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10" fillId="0" borderId="3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49" fontId="22" fillId="0" borderId="30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87" fontId="23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187" fontId="24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30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/>
    </xf>
    <xf numFmtId="187" fontId="26" fillId="0" borderId="1" xfId="0" applyNumberFormat="1" applyFont="1" applyBorder="1" applyAlignment="1">
      <alignment horizontal="center" vertical="center"/>
    </xf>
    <xf numFmtId="187" fontId="12" fillId="0" borderId="1" xfId="0" applyNumberFormat="1" applyFont="1" applyFill="1" applyBorder="1" applyAlignment="1">
      <alignment horizontal="center" vertical="center"/>
    </xf>
    <xf numFmtId="187" fontId="24" fillId="0" borderId="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7" xfId="2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2" fillId="0" borderId="16" xfId="2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2" fillId="0" borderId="29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187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87" fontId="4" fillId="0" borderId="16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187" fontId="27" fillId="0" borderId="37" xfId="0" applyNumberFormat="1" applyFont="1" applyFill="1" applyBorder="1" applyAlignment="1">
      <alignment horizontal="center" vertical="center"/>
    </xf>
    <xf numFmtId="4" fontId="27" fillId="0" borderId="37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" fontId="27" fillId="0" borderId="3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1" fillId="0" borderId="12" xfId="0" applyFont="1" applyBorder="1"/>
    <xf numFmtId="4" fontId="31" fillId="0" borderId="12" xfId="0" applyNumberFormat="1" applyFont="1" applyBorder="1"/>
    <xf numFmtId="43" fontId="31" fillId="0" borderId="12" xfId="1" applyFont="1" applyBorder="1"/>
    <xf numFmtId="43" fontId="31" fillId="0" borderId="12" xfId="0" applyNumberFormat="1" applyFont="1" applyBorder="1"/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24" fillId="0" borderId="1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2" fontId="25" fillId="0" borderId="28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view="pageBreakPreview" zoomScaleNormal="100" zoomScaleSheetLayoutView="100" workbookViewId="0">
      <selection activeCell="C22" sqref="C22"/>
    </sheetView>
  </sheetViews>
  <sheetFormatPr defaultColWidth="9.140625" defaultRowHeight="21" x14ac:dyDescent="0.35"/>
  <cols>
    <col min="1" max="1" width="7.42578125" style="90" customWidth="1"/>
    <col min="2" max="2" width="32.140625" style="90" customWidth="1"/>
    <col min="3" max="3" width="9.7109375" style="90" customWidth="1"/>
    <col min="4" max="4" width="64.5703125" style="90" customWidth="1"/>
    <col min="5" max="16384" width="9.140625" style="90"/>
  </cols>
  <sheetData>
    <row r="1" spans="1:4" x14ac:dyDescent="0.35">
      <c r="A1" s="327" t="s">
        <v>128</v>
      </c>
      <c r="B1" s="327"/>
      <c r="C1" s="327"/>
      <c r="D1" s="327"/>
    </row>
    <row r="2" spans="1:4" x14ac:dyDescent="0.35">
      <c r="A2" s="327" t="s">
        <v>236</v>
      </c>
      <c r="B2" s="327"/>
      <c r="C2" s="327"/>
      <c r="D2" s="327"/>
    </row>
    <row r="3" spans="1:4" x14ac:dyDescent="0.35">
      <c r="A3" s="149"/>
      <c r="B3" s="149"/>
      <c r="C3" s="149"/>
      <c r="D3" s="149"/>
    </row>
    <row r="4" spans="1:4" x14ac:dyDescent="0.35">
      <c r="A4" s="328" t="s">
        <v>137</v>
      </c>
      <c r="B4" s="328"/>
      <c r="C4" s="328"/>
      <c r="D4" s="328"/>
    </row>
    <row r="5" spans="1:4" x14ac:dyDescent="0.35">
      <c r="A5" s="92" t="s">
        <v>129</v>
      </c>
      <c r="B5" s="92" t="s">
        <v>130</v>
      </c>
      <c r="C5" s="92" t="s">
        <v>131</v>
      </c>
      <c r="D5" s="92" t="s">
        <v>132</v>
      </c>
    </row>
    <row r="6" spans="1:4" x14ac:dyDescent="0.35">
      <c r="A6" s="164">
        <v>1</v>
      </c>
      <c r="B6" s="165" t="s">
        <v>246</v>
      </c>
      <c r="C6" s="164"/>
      <c r="D6" s="165" t="s">
        <v>162</v>
      </c>
    </row>
    <row r="7" spans="1:4" x14ac:dyDescent="0.35">
      <c r="A7" s="95">
        <v>2</v>
      </c>
      <c r="B7" s="96" t="s">
        <v>139</v>
      </c>
      <c r="C7" s="164"/>
      <c r="D7" s="96" t="s">
        <v>163</v>
      </c>
    </row>
    <row r="8" spans="1:4" x14ac:dyDescent="0.35">
      <c r="A8" s="95">
        <v>3</v>
      </c>
      <c r="B8" s="96" t="s">
        <v>129</v>
      </c>
      <c r="C8" s="97" t="s">
        <v>138</v>
      </c>
      <c r="D8" s="96" t="s">
        <v>164</v>
      </c>
    </row>
    <row r="9" spans="1:4" x14ac:dyDescent="0.35">
      <c r="A9" s="95"/>
      <c r="B9" s="96"/>
      <c r="C9" s="97"/>
      <c r="D9" s="96" t="s">
        <v>222</v>
      </c>
    </row>
    <row r="10" spans="1:4" x14ac:dyDescent="0.35">
      <c r="A10" s="95">
        <v>4</v>
      </c>
      <c r="B10" s="96" t="s">
        <v>165</v>
      </c>
      <c r="C10" s="97" t="s">
        <v>133</v>
      </c>
      <c r="D10" s="96" t="s">
        <v>166</v>
      </c>
    </row>
    <row r="11" spans="1:4" x14ac:dyDescent="0.35">
      <c r="A11" s="95"/>
      <c r="B11" s="96" t="s">
        <v>167</v>
      </c>
      <c r="C11" s="97"/>
      <c r="D11" s="96" t="s">
        <v>168</v>
      </c>
    </row>
    <row r="12" spans="1:4" x14ac:dyDescent="0.35">
      <c r="A12" s="95">
        <v>5</v>
      </c>
      <c r="B12" s="96" t="s">
        <v>153</v>
      </c>
      <c r="C12" s="97" t="s">
        <v>134</v>
      </c>
      <c r="D12" s="98" t="s">
        <v>169</v>
      </c>
    </row>
    <row r="13" spans="1:4" x14ac:dyDescent="0.35">
      <c r="A13" s="95">
        <v>6</v>
      </c>
      <c r="B13" s="96" t="s">
        <v>170</v>
      </c>
      <c r="C13" s="97" t="s">
        <v>140</v>
      </c>
      <c r="D13" s="98" t="s">
        <v>171</v>
      </c>
    </row>
    <row r="14" spans="1:4" x14ac:dyDescent="0.35">
      <c r="A14" s="95"/>
      <c r="B14" s="96"/>
      <c r="C14" s="97"/>
      <c r="D14" s="98" t="s">
        <v>172</v>
      </c>
    </row>
    <row r="15" spans="1:4" x14ac:dyDescent="0.35">
      <c r="A15" s="95"/>
      <c r="B15" s="96"/>
      <c r="C15" s="97"/>
      <c r="D15" s="98" t="s">
        <v>173</v>
      </c>
    </row>
    <row r="16" spans="1:4" x14ac:dyDescent="0.35">
      <c r="A16" s="95"/>
      <c r="B16" s="96"/>
      <c r="C16" s="97"/>
      <c r="D16" s="98" t="s">
        <v>174</v>
      </c>
    </row>
    <row r="17" spans="1:4" x14ac:dyDescent="0.35">
      <c r="A17" s="95">
        <v>7</v>
      </c>
      <c r="B17" s="96" t="s">
        <v>175</v>
      </c>
      <c r="C17" s="97" t="s">
        <v>141</v>
      </c>
      <c r="D17" s="98" t="s">
        <v>176</v>
      </c>
    </row>
    <row r="18" spans="1:4" x14ac:dyDescent="0.35">
      <c r="A18" s="95">
        <v>8</v>
      </c>
      <c r="B18" s="96" t="s">
        <v>223</v>
      </c>
      <c r="C18" s="97" t="s">
        <v>142</v>
      </c>
      <c r="D18" s="96" t="s">
        <v>233</v>
      </c>
    </row>
    <row r="19" spans="1:4" x14ac:dyDescent="0.35">
      <c r="A19" s="95"/>
      <c r="B19" s="96"/>
      <c r="C19" s="97"/>
      <c r="D19" s="96" t="s">
        <v>177</v>
      </c>
    </row>
    <row r="20" spans="1:4" x14ac:dyDescent="0.35">
      <c r="A20" s="95">
        <v>9</v>
      </c>
      <c r="B20" s="96" t="s">
        <v>178</v>
      </c>
      <c r="C20" s="97" t="s">
        <v>135</v>
      </c>
      <c r="D20" s="98" t="s">
        <v>224</v>
      </c>
    </row>
    <row r="21" spans="1:4" x14ac:dyDescent="0.35">
      <c r="A21" s="95">
        <v>8</v>
      </c>
      <c r="B21" s="96" t="s">
        <v>24</v>
      </c>
      <c r="C21" s="97" t="s">
        <v>136</v>
      </c>
      <c r="D21" s="96" t="s">
        <v>180</v>
      </c>
    </row>
    <row r="22" spans="1:4" ht="42" x14ac:dyDescent="0.35">
      <c r="A22" s="166"/>
      <c r="B22" s="96"/>
      <c r="C22" s="97"/>
      <c r="D22" s="98" t="s">
        <v>181</v>
      </c>
    </row>
    <row r="23" spans="1:4" x14ac:dyDescent="0.35">
      <c r="A23" s="166"/>
      <c r="B23" s="96"/>
      <c r="C23" s="97"/>
      <c r="D23" s="98" t="s">
        <v>182</v>
      </c>
    </row>
    <row r="24" spans="1:4" ht="42" x14ac:dyDescent="0.35">
      <c r="A24" s="166"/>
      <c r="B24" s="96"/>
      <c r="C24" s="97"/>
      <c r="D24" s="98" t="s">
        <v>183</v>
      </c>
    </row>
    <row r="25" spans="1:4" ht="42" x14ac:dyDescent="0.35">
      <c r="A25" s="166"/>
      <c r="B25" s="96"/>
      <c r="C25" s="97"/>
      <c r="D25" s="98" t="s">
        <v>184</v>
      </c>
    </row>
    <row r="26" spans="1:4" x14ac:dyDescent="0.35">
      <c r="A26" s="166"/>
      <c r="B26" s="96"/>
      <c r="C26" s="97"/>
      <c r="D26" s="98" t="s">
        <v>185</v>
      </c>
    </row>
    <row r="27" spans="1:4" x14ac:dyDescent="0.35">
      <c r="A27" s="95"/>
      <c r="B27" s="96"/>
      <c r="C27" s="97"/>
      <c r="D27" s="96" t="s">
        <v>186</v>
      </c>
    </row>
    <row r="28" spans="1:4" x14ac:dyDescent="0.35">
      <c r="A28" s="95"/>
      <c r="B28" s="96"/>
      <c r="C28" s="97"/>
      <c r="D28" s="96" t="s">
        <v>228</v>
      </c>
    </row>
    <row r="29" spans="1:4" x14ac:dyDescent="0.35">
      <c r="A29" s="95"/>
      <c r="B29" s="96"/>
      <c r="C29" s="97"/>
      <c r="D29" s="96" t="s">
        <v>226</v>
      </c>
    </row>
    <row r="30" spans="1:4" x14ac:dyDescent="0.35">
      <c r="A30" s="99"/>
      <c r="B30" s="100"/>
      <c r="C30" s="101"/>
      <c r="D30" s="100" t="s">
        <v>227</v>
      </c>
    </row>
    <row r="31" spans="1:4" x14ac:dyDescent="0.35">
      <c r="A31" s="328" t="s">
        <v>143</v>
      </c>
      <c r="B31" s="328"/>
      <c r="C31" s="328"/>
      <c r="D31" s="328"/>
    </row>
    <row r="32" spans="1:4" x14ac:dyDescent="0.35">
      <c r="A32" s="91" t="s">
        <v>129</v>
      </c>
      <c r="B32" s="92" t="s">
        <v>130</v>
      </c>
      <c r="C32" s="92" t="s">
        <v>131</v>
      </c>
      <c r="D32" s="92" t="s">
        <v>132</v>
      </c>
    </row>
    <row r="33" spans="1:4" x14ac:dyDescent="0.35">
      <c r="A33" s="95">
        <v>1</v>
      </c>
      <c r="B33" s="165" t="s">
        <v>246</v>
      </c>
      <c r="C33" s="164"/>
      <c r="D33" s="165" t="s">
        <v>162</v>
      </c>
    </row>
    <row r="34" spans="1:4" x14ac:dyDescent="0.35">
      <c r="A34" s="95">
        <v>2</v>
      </c>
      <c r="B34" s="96" t="s">
        <v>139</v>
      </c>
      <c r="C34" s="164"/>
      <c r="D34" s="96" t="s">
        <v>163</v>
      </c>
    </row>
    <row r="35" spans="1:4" x14ac:dyDescent="0.35">
      <c r="A35" s="95">
        <v>3</v>
      </c>
      <c r="B35" s="96" t="s">
        <v>187</v>
      </c>
      <c r="C35" s="164"/>
      <c r="D35" s="96" t="s">
        <v>188</v>
      </c>
    </row>
    <row r="36" spans="1:4" x14ac:dyDescent="0.35">
      <c r="A36" s="95">
        <v>4</v>
      </c>
      <c r="B36" s="96" t="s">
        <v>189</v>
      </c>
      <c r="C36" s="164"/>
      <c r="D36" s="96" t="s">
        <v>190</v>
      </c>
    </row>
    <row r="37" spans="1:4" ht="42" x14ac:dyDescent="0.35">
      <c r="A37" s="95">
        <v>5</v>
      </c>
      <c r="B37" s="98" t="s">
        <v>225</v>
      </c>
      <c r="C37" s="164"/>
      <c r="D37" s="96" t="s">
        <v>191</v>
      </c>
    </row>
    <row r="38" spans="1:4" x14ac:dyDescent="0.35">
      <c r="A38" s="95">
        <v>6</v>
      </c>
      <c r="B38" s="96" t="s">
        <v>192</v>
      </c>
      <c r="C38" s="164"/>
      <c r="D38" s="96" t="s">
        <v>193</v>
      </c>
    </row>
    <row r="39" spans="1:4" x14ac:dyDescent="0.35">
      <c r="A39" s="95">
        <v>7</v>
      </c>
      <c r="B39" s="96" t="s">
        <v>194</v>
      </c>
      <c r="C39" s="164"/>
      <c r="D39" s="96" t="s">
        <v>195</v>
      </c>
    </row>
    <row r="40" spans="1:4" x14ac:dyDescent="0.35">
      <c r="A40" s="95">
        <v>8</v>
      </c>
      <c r="B40" s="96" t="s">
        <v>196</v>
      </c>
      <c r="C40" s="164"/>
      <c r="D40" s="96" t="s">
        <v>230</v>
      </c>
    </row>
    <row r="41" spans="1:4" x14ac:dyDescent="0.35">
      <c r="A41" s="95"/>
      <c r="B41" s="96"/>
      <c r="C41" s="164"/>
      <c r="D41" s="96" t="s">
        <v>229</v>
      </c>
    </row>
    <row r="42" spans="1:4" x14ac:dyDescent="0.35">
      <c r="A42" s="95">
        <v>9</v>
      </c>
      <c r="B42" s="96" t="s">
        <v>197</v>
      </c>
      <c r="C42" s="164"/>
      <c r="D42" s="96" t="s">
        <v>231</v>
      </c>
    </row>
    <row r="43" spans="1:4" x14ac:dyDescent="0.35">
      <c r="A43" s="95"/>
      <c r="B43" s="96"/>
      <c r="C43" s="164"/>
      <c r="D43" s="96" t="s">
        <v>232</v>
      </c>
    </row>
    <row r="44" spans="1:4" x14ac:dyDescent="0.35">
      <c r="A44" s="95">
        <v>10</v>
      </c>
      <c r="B44" s="96" t="s">
        <v>198</v>
      </c>
      <c r="C44" s="164"/>
      <c r="D44" s="96" t="s">
        <v>199</v>
      </c>
    </row>
    <row r="45" spans="1:4" x14ac:dyDescent="0.35">
      <c r="A45" s="95"/>
      <c r="B45" s="96"/>
      <c r="C45" s="164"/>
      <c r="D45" s="96" t="s">
        <v>200</v>
      </c>
    </row>
    <row r="46" spans="1:4" x14ac:dyDescent="0.35">
      <c r="A46" s="95">
        <v>11</v>
      </c>
      <c r="B46" s="96" t="s">
        <v>201</v>
      </c>
      <c r="C46" s="164"/>
      <c r="D46" s="96" t="s">
        <v>202</v>
      </c>
    </row>
    <row r="47" spans="1:4" x14ac:dyDescent="0.35">
      <c r="A47" s="95">
        <v>12</v>
      </c>
      <c r="B47" s="96" t="s">
        <v>203</v>
      </c>
      <c r="C47" s="164"/>
      <c r="D47" s="96" t="s">
        <v>204</v>
      </c>
    </row>
    <row r="48" spans="1:4" x14ac:dyDescent="0.35">
      <c r="A48" s="95">
        <v>13</v>
      </c>
      <c r="B48" s="96" t="s">
        <v>205</v>
      </c>
      <c r="C48" s="164"/>
      <c r="D48" s="96" t="s">
        <v>206</v>
      </c>
    </row>
    <row r="49" spans="1:4" x14ac:dyDescent="0.35">
      <c r="A49" s="95">
        <v>14</v>
      </c>
      <c r="B49" s="96" t="s">
        <v>207</v>
      </c>
      <c r="C49" s="164"/>
      <c r="D49" s="96" t="s">
        <v>208</v>
      </c>
    </row>
    <row r="50" spans="1:4" x14ac:dyDescent="0.35">
      <c r="A50" s="95">
        <v>15</v>
      </c>
      <c r="B50" s="96" t="s">
        <v>129</v>
      </c>
      <c r="C50" s="97" t="s">
        <v>138</v>
      </c>
      <c r="D50" s="96" t="s">
        <v>209</v>
      </c>
    </row>
    <row r="51" spans="1:4" x14ac:dyDescent="0.35">
      <c r="A51" s="95"/>
      <c r="B51" s="96"/>
      <c r="C51" s="97"/>
      <c r="D51" s="96" t="s">
        <v>210</v>
      </c>
    </row>
    <row r="52" spans="1:4" x14ac:dyDescent="0.35">
      <c r="A52" s="95">
        <v>16</v>
      </c>
      <c r="B52" s="98" t="s">
        <v>161</v>
      </c>
      <c r="C52" s="97" t="s">
        <v>133</v>
      </c>
      <c r="D52" s="96" t="s">
        <v>166</v>
      </c>
    </row>
    <row r="53" spans="1:4" x14ac:dyDescent="0.35">
      <c r="A53" s="95"/>
      <c r="B53" s="98"/>
      <c r="C53" s="97"/>
      <c r="D53" s="96" t="s">
        <v>168</v>
      </c>
    </row>
    <row r="54" spans="1:4" x14ac:dyDescent="0.35">
      <c r="A54" s="95"/>
      <c r="B54" s="98"/>
      <c r="C54" s="97"/>
      <c r="D54" s="96" t="s">
        <v>211</v>
      </c>
    </row>
    <row r="55" spans="1:4" ht="42" x14ac:dyDescent="0.35">
      <c r="A55" s="95"/>
      <c r="B55" s="98" t="s">
        <v>212</v>
      </c>
      <c r="C55" s="97"/>
      <c r="D55" s="167" t="s">
        <v>213</v>
      </c>
    </row>
    <row r="56" spans="1:4" x14ac:dyDescent="0.35">
      <c r="A56" s="95"/>
      <c r="B56" s="98"/>
      <c r="C56" s="97"/>
      <c r="D56" s="167" t="s">
        <v>214</v>
      </c>
    </row>
    <row r="57" spans="1:4" x14ac:dyDescent="0.35">
      <c r="A57" s="95"/>
      <c r="B57" s="98"/>
      <c r="C57" s="97"/>
      <c r="D57" s="167" t="s">
        <v>215</v>
      </c>
    </row>
    <row r="58" spans="1:4" ht="21" customHeight="1" x14ac:dyDescent="0.35">
      <c r="A58" s="95"/>
      <c r="B58" s="98"/>
      <c r="C58" s="97"/>
      <c r="D58" s="167" t="s">
        <v>216</v>
      </c>
    </row>
    <row r="59" spans="1:4" x14ac:dyDescent="0.35">
      <c r="A59" s="95">
        <v>17</v>
      </c>
      <c r="B59" s="96" t="s">
        <v>153</v>
      </c>
      <c r="C59" s="97" t="s">
        <v>134</v>
      </c>
      <c r="D59" s="98" t="s">
        <v>235</v>
      </c>
    </row>
    <row r="60" spans="1:4" x14ac:dyDescent="0.35">
      <c r="A60" s="95">
        <v>18</v>
      </c>
      <c r="B60" s="96" t="s">
        <v>170</v>
      </c>
      <c r="C60" s="97" t="s">
        <v>140</v>
      </c>
      <c r="D60" s="98" t="s">
        <v>171</v>
      </c>
    </row>
    <row r="61" spans="1:4" x14ac:dyDescent="0.35">
      <c r="A61" s="95"/>
      <c r="B61" s="96"/>
      <c r="C61" s="97"/>
      <c r="D61" s="98" t="s">
        <v>172</v>
      </c>
    </row>
    <row r="62" spans="1:4" x14ac:dyDescent="0.35">
      <c r="A62" s="95"/>
      <c r="B62" s="96"/>
      <c r="C62" s="97"/>
      <c r="D62" s="98" t="s">
        <v>173</v>
      </c>
    </row>
    <row r="63" spans="1:4" x14ac:dyDescent="0.35">
      <c r="A63" s="95"/>
      <c r="B63" s="96"/>
      <c r="C63" s="97"/>
      <c r="D63" s="98" t="s">
        <v>174</v>
      </c>
    </row>
    <row r="64" spans="1:4" x14ac:dyDescent="0.35">
      <c r="A64" s="95">
        <v>19</v>
      </c>
      <c r="B64" s="96" t="s">
        <v>175</v>
      </c>
      <c r="C64" s="97" t="s">
        <v>141</v>
      </c>
      <c r="D64" s="98" t="s">
        <v>176</v>
      </c>
    </row>
    <row r="65" spans="1:5" x14ac:dyDescent="0.35">
      <c r="A65" s="95">
        <v>20</v>
      </c>
      <c r="B65" s="96" t="s">
        <v>223</v>
      </c>
      <c r="C65" s="97" t="s">
        <v>142</v>
      </c>
      <c r="D65" s="96" t="s">
        <v>233</v>
      </c>
    </row>
    <row r="66" spans="1:5" x14ac:dyDescent="0.35">
      <c r="A66" s="95"/>
      <c r="B66" s="96"/>
      <c r="C66" s="97"/>
      <c r="D66" s="96" t="s">
        <v>177</v>
      </c>
      <c r="E66" s="108"/>
    </row>
    <row r="67" spans="1:5" x14ac:dyDescent="0.35">
      <c r="A67" s="95">
        <v>21</v>
      </c>
      <c r="B67" s="96" t="s">
        <v>178</v>
      </c>
      <c r="C67" s="97" t="s">
        <v>135</v>
      </c>
      <c r="D67" s="98" t="s">
        <v>179</v>
      </c>
    </row>
    <row r="68" spans="1:5" x14ac:dyDescent="0.35">
      <c r="A68" s="95">
        <v>22</v>
      </c>
      <c r="B68" s="96" t="s">
        <v>24</v>
      </c>
      <c r="C68" s="97" t="s">
        <v>136</v>
      </c>
      <c r="D68" s="96" t="s">
        <v>217</v>
      </c>
    </row>
    <row r="69" spans="1:5" x14ac:dyDescent="0.35">
      <c r="A69" s="95"/>
      <c r="B69" s="96"/>
      <c r="C69" s="97"/>
      <c r="D69" s="98" t="s">
        <v>255</v>
      </c>
    </row>
    <row r="70" spans="1:5" x14ac:dyDescent="0.35">
      <c r="A70" s="95"/>
      <c r="B70" s="96"/>
      <c r="C70" s="97"/>
      <c r="D70" s="98" t="s">
        <v>182</v>
      </c>
    </row>
    <row r="71" spans="1:5" x14ac:dyDescent="0.35">
      <c r="A71" s="95"/>
      <c r="B71" s="96"/>
      <c r="C71" s="97"/>
      <c r="D71" s="98" t="s">
        <v>256</v>
      </c>
    </row>
    <row r="72" spans="1:5" ht="21" customHeight="1" x14ac:dyDescent="0.35">
      <c r="A72" s="95"/>
      <c r="B72" s="96"/>
      <c r="C72" s="97"/>
      <c r="D72" s="98" t="s">
        <v>184</v>
      </c>
    </row>
    <row r="73" spans="1:5" x14ac:dyDescent="0.35">
      <c r="A73" s="95"/>
      <c r="B73" s="96"/>
      <c r="C73" s="97"/>
      <c r="D73" s="98" t="s">
        <v>185</v>
      </c>
    </row>
    <row r="74" spans="1:5" x14ac:dyDescent="0.35">
      <c r="A74" s="95"/>
      <c r="B74" s="96"/>
      <c r="C74" s="97"/>
      <c r="D74" s="96" t="s">
        <v>186</v>
      </c>
    </row>
    <row r="75" spans="1:5" x14ac:dyDescent="0.35">
      <c r="A75" s="95"/>
      <c r="B75" s="96"/>
      <c r="C75" s="97"/>
      <c r="D75" s="96" t="s">
        <v>228</v>
      </c>
    </row>
    <row r="76" spans="1:5" x14ac:dyDescent="0.35">
      <c r="A76" s="95"/>
      <c r="B76" s="96"/>
      <c r="C76" s="97"/>
      <c r="D76" s="96" t="s">
        <v>226</v>
      </c>
    </row>
    <row r="77" spans="1:5" x14ac:dyDescent="0.35">
      <c r="A77" s="95"/>
      <c r="B77" s="96"/>
      <c r="C77" s="97"/>
      <c r="D77" s="96" t="s">
        <v>227</v>
      </c>
    </row>
    <row r="78" spans="1:5" x14ac:dyDescent="0.35">
      <c r="A78" s="99"/>
      <c r="B78" s="100"/>
      <c r="C78" s="101"/>
      <c r="D78" s="100"/>
    </row>
    <row r="79" spans="1:5" x14ac:dyDescent="0.35">
      <c r="A79" s="328" t="s">
        <v>247</v>
      </c>
      <c r="B79" s="328"/>
      <c r="C79" s="328"/>
      <c r="D79" s="328"/>
    </row>
    <row r="80" spans="1:5" x14ac:dyDescent="0.35">
      <c r="A80" s="91" t="s">
        <v>129</v>
      </c>
      <c r="B80" s="92" t="s">
        <v>130</v>
      </c>
      <c r="C80" s="92" t="s">
        <v>131</v>
      </c>
      <c r="D80" s="92" t="s">
        <v>132</v>
      </c>
    </row>
    <row r="81" spans="1:4" x14ac:dyDescent="0.35">
      <c r="A81" s="95">
        <v>1</v>
      </c>
      <c r="B81" s="165" t="s">
        <v>246</v>
      </c>
      <c r="C81" s="164"/>
      <c r="D81" s="165" t="s">
        <v>162</v>
      </c>
    </row>
    <row r="82" spans="1:4" x14ac:dyDescent="0.35">
      <c r="A82" s="95">
        <v>2</v>
      </c>
      <c r="B82" s="96" t="s">
        <v>139</v>
      </c>
      <c r="C82" s="164"/>
      <c r="D82" s="96" t="s">
        <v>163</v>
      </c>
    </row>
    <row r="83" spans="1:4" x14ac:dyDescent="0.35">
      <c r="A83" s="95">
        <v>3</v>
      </c>
      <c r="B83" s="96" t="s">
        <v>129</v>
      </c>
      <c r="C83" s="97" t="s">
        <v>138</v>
      </c>
      <c r="D83" s="96" t="s">
        <v>218</v>
      </c>
    </row>
    <row r="84" spans="1:4" x14ac:dyDescent="0.35">
      <c r="A84" s="95">
        <v>4</v>
      </c>
      <c r="B84" s="96" t="s">
        <v>150</v>
      </c>
      <c r="C84" s="97" t="s">
        <v>133</v>
      </c>
      <c r="D84" s="96" t="s">
        <v>219</v>
      </c>
    </row>
    <row r="85" spans="1:4" x14ac:dyDescent="0.35">
      <c r="A85" s="95">
        <v>5</v>
      </c>
      <c r="B85" s="96" t="s">
        <v>175</v>
      </c>
      <c r="C85" s="97" t="s">
        <v>134</v>
      </c>
      <c r="D85" s="96" t="s">
        <v>220</v>
      </c>
    </row>
    <row r="86" spans="1:4" x14ac:dyDescent="0.35">
      <c r="A86" s="95">
        <v>6</v>
      </c>
      <c r="B86" s="96" t="s">
        <v>223</v>
      </c>
      <c r="C86" s="97" t="s">
        <v>140</v>
      </c>
      <c r="D86" s="96" t="s">
        <v>234</v>
      </c>
    </row>
    <row r="87" spans="1:4" x14ac:dyDescent="0.35">
      <c r="A87" s="95">
        <v>7</v>
      </c>
      <c r="B87" s="96" t="s">
        <v>170</v>
      </c>
      <c r="C87" s="97" t="s">
        <v>141</v>
      </c>
      <c r="D87" s="98" t="s">
        <v>171</v>
      </c>
    </row>
    <row r="88" spans="1:4" x14ac:dyDescent="0.35">
      <c r="A88" s="95"/>
      <c r="B88" s="96"/>
      <c r="C88" s="97"/>
      <c r="D88" s="98" t="s">
        <v>172</v>
      </c>
    </row>
    <row r="89" spans="1:4" x14ac:dyDescent="0.35">
      <c r="A89" s="95"/>
      <c r="B89" s="96"/>
      <c r="C89" s="97"/>
      <c r="D89" s="98" t="s">
        <v>173</v>
      </c>
    </row>
    <row r="90" spans="1:4" x14ac:dyDescent="0.35">
      <c r="A90" s="95"/>
      <c r="B90" s="96"/>
      <c r="C90" s="97"/>
      <c r="D90" s="98" t="s">
        <v>174</v>
      </c>
    </row>
    <row r="91" spans="1:4" x14ac:dyDescent="0.35">
      <c r="A91" s="99">
        <v>8</v>
      </c>
      <c r="B91" s="100" t="s">
        <v>178</v>
      </c>
      <c r="C91" s="101" t="s">
        <v>142</v>
      </c>
      <c r="D91" s="177" t="s">
        <v>179</v>
      </c>
    </row>
    <row r="92" spans="1:4" x14ac:dyDescent="0.35">
      <c r="A92" s="90" t="s">
        <v>146</v>
      </c>
    </row>
    <row r="93" spans="1:4" x14ac:dyDescent="0.35">
      <c r="B93" s="90" t="s">
        <v>147</v>
      </c>
    </row>
  </sheetData>
  <mergeCells count="5">
    <mergeCell ref="A1:D1"/>
    <mergeCell ref="A2:D2"/>
    <mergeCell ref="A4:D4"/>
    <mergeCell ref="A31:D31"/>
    <mergeCell ref="A79:D7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0" orientation="portrait" horizontalDpi="1200" verticalDpi="1200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10E5-680F-4B1D-9BF0-C3FEDB0AC9D7}">
  <dimension ref="A1:D11"/>
  <sheetViews>
    <sheetView workbookViewId="0">
      <selection activeCell="C12" sqref="C12"/>
    </sheetView>
  </sheetViews>
  <sheetFormatPr defaultRowHeight="21.75" x14ac:dyDescent="0.5"/>
  <cols>
    <col min="1" max="1" width="31.140625" bestFit="1" customWidth="1"/>
    <col min="2" max="4" width="20.7109375" customWidth="1"/>
  </cols>
  <sheetData>
    <row r="1" spans="1:4" ht="27.75" x14ac:dyDescent="0.5">
      <c r="A1" s="316" t="s">
        <v>271</v>
      </c>
      <c r="B1" s="316">
        <v>2563</v>
      </c>
      <c r="C1" s="316">
        <v>2564</v>
      </c>
      <c r="D1" s="316" t="s">
        <v>272</v>
      </c>
    </row>
    <row r="2" spans="1:4" ht="27.75" x14ac:dyDescent="0.5">
      <c r="A2" s="316" t="s">
        <v>273</v>
      </c>
      <c r="B2" s="317">
        <v>9019711.9900000002</v>
      </c>
      <c r="C2" s="318">
        <v>9935334.7300000004</v>
      </c>
      <c r="D2" s="319">
        <f>(C2-B2)/B2*100</f>
        <v>10.151352293899576</v>
      </c>
    </row>
    <row r="3" spans="1:4" ht="27.75" x14ac:dyDescent="0.5">
      <c r="A3" s="316" t="s">
        <v>274</v>
      </c>
      <c r="B3" s="317">
        <v>13795594.02</v>
      </c>
      <c r="C3" s="318">
        <v>9935475.0199999996</v>
      </c>
      <c r="D3" s="319">
        <f>(C3-B3)/B3*100</f>
        <v>-27.980810354406181</v>
      </c>
    </row>
    <row r="4" spans="1:4" ht="27.75" x14ac:dyDescent="0.5">
      <c r="A4" s="316" t="s">
        <v>275</v>
      </c>
      <c r="B4" s="317">
        <v>14262977.99</v>
      </c>
      <c r="C4" s="318">
        <v>10156517.800000001</v>
      </c>
      <c r="D4" s="319">
        <f>(C4-B4)/B4*100</f>
        <v>-28.791043447442068</v>
      </c>
    </row>
    <row r="5" spans="1:4" ht="27.75" x14ac:dyDescent="0.5">
      <c r="A5" s="316" t="s">
        <v>276</v>
      </c>
      <c r="B5" s="318">
        <f>37909788.91+1205950.83+1093264</f>
        <v>40209003.739999995</v>
      </c>
      <c r="C5" s="319">
        <f>C11</f>
        <v>36742489.939999998</v>
      </c>
      <c r="D5" s="319">
        <f>(C5-B5)/B5*100</f>
        <v>-8.6212377267917795</v>
      </c>
    </row>
    <row r="6" spans="1:4" ht="27.75" x14ac:dyDescent="0.5">
      <c r="A6" s="320" t="s">
        <v>277</v>
      </c>
      <c r="B6" s="321">
        <v>37909788.909999996</v>
      </c>
      <c r="C6" s="321">
        <v>30485721.109999999</v>
      </c>
      <c r="D6" s="320"/>
    </row>
    <row r="7" spans="1:4" ht="27.75" x14ac:dyDescent="0.5">
      <c r="A7" s="320" t="s">
        <v>278</v>
      </c>
      <c r="B7" s="321">
        <v>1205950.83</v>
      </c>
      <c r="C7" s="321">
        <v>1085353.83</v>
      </c>
      <c r="D7" s="320"/>
    </row>
    <row r="8" spans="1:4" ht="27.75" x14ac:dyDescent="0.5">
      <c r="A8" s="320" t="s">
        <v>279</v>
      </c>
      <c r="B8" s="321">
        <v>1093264</v>
      </c>
      <c r="C8" s="321">
        <v>728680</v>
      </c>
      <c r="D8" s="320"/>
    </row>
    <row r="9" spans="1:4" ht="27.75" x14ac:dyDescent="0.5">
      <c r="A9" s="320" t="s">
        <v>280</v>
      </c>
      <c r="B9" s="320"/>
      <c r="C9" s="321">
        <v>4417785</v>
      </c>
      <c r="D9" s="322"/>
    </row>
    <row r="10" spans="1:4" ht="27.75" x14ac:dyDescent="0.5">
      <c r="A10" s="320" t="s">
        <v>281</v>
      </c>
      <c r="B10" s="320"/>
      <c r="C10" s="321">
        <v>24950</v>
      </c>
      <c r="D10" s="320"/>
    </row>
    <row r="11" spans="1:4" ht="27.75" x14ac:dyDescent="0.5">
      <c r="A11" s="320"/>
      <c r="B11" s="322">
        <f>SUM(B6:B9)</f>
        <v>40209003.739999995</v>
      </c>
      <c r="C11" s="321">
        <f>SUM(C6:C10)</f>
        <v>36742489.939999998</v>
      </c>
      <c r="D11" s="3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W208"/>
  <sheetViews>
    <sheetView view="pageBreakPreview" zoomScale="80" zoomScaleNormal="80" zoomScaleSheetLayoutView="80" workbookViewId="0">
      <selection activeCell="O22" sqref="O22"/>
    </sheetView>
  </sheetViews>
  <sheetFormatPr defaultColWidth="9.140625" defaultRowHeight="18.75" x14ac:dyDescent="0.5"/>
  <cols>
    <col min="1" max="1" width="8.5703125" style="6" customWidth="1"/>
    <col min="2" max="2" width="3.28515625" style="6" customWidth="1"/>
    <col min="3" max="3" width="6.42578125" style="6" customWidth="1"/>
    <col min="4" max="4" width="50.7109375" style="6" customWidth="1"/>
    <col min="5" max="5" width="10.140625" style="6" bestFit="1" customWidth="1"/>
    <col min="6" max="6" width="5.7109375" style="6" customWidth="1"/>
    <col min="7" max="7" width="9.5703125" style="6" customWidth="1"/>
    <col min="8" max="8" width="10.42578125" style="6" customWidth="1"/>
    <col min="9" max="9" width="6.85546875" style="6" customWidth="1"/>
    <col min="10" max="10" width="7" style="6" customWidth="1"/>
    <col min="11" max="19" width="6.85546875" style="6" customWidth="1"/>
    <col min="20" max="20" width="7.28515625" style="6" bestFit="1" customWidth="1"/>
    <col min="21" max="21" width="8.5703125" style="6" customWidth="1"/>
    <col min="22" max="22" width="8.5703125" style="120" customWidth="1"/>
    <col min="23" max="23" width="10.28515625" style="18" bestFit="1" customWidth="1"/>
    <col min="24" max="24" width="10.5703125" style="18" bestFit="1" customWidth="1"/>
    <col min="25" max="25" width="11.28515625" style="18" bestFit="1" customWidth="1"/>
    <col min="26" max="16384" width="9.140625" style="18"/>
  </cols>
  <sheetData>
    <row r="1" spans="1:23" s="25" customFormat="1" ht="23.25" x14ac:dyDescent="0.5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3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3" s="25" customFormat="1" ht="23.25" x14ac:dyDescent="0.5">
      <c r="A3" s="42"/>
      <c r="B3" s="42"/>
      <c r="C3" s="42"/>
      <c r="D3" s="42"/>
      <c r="E3" s="109"/>
      <c r="F3" s="42"/>
      <c r="G3" s="75"/>
      <c r="H3" s="54"/>
      <c r="I3" s="42"/>
      <c r="J3" s="42"/>
      <c r="K3" s="42"/>
      <c r="L3" s="26"/>
      <c r="M3" s="42"/>
      <c r="N3" s="42"/>
      <c r="O3" s="42"/>
      <c r="P3" s="42"/>
      <c r="Q3" s="42"/>
      <c r="R3" s="42"/>
      <c r="S3" s="42"/>
      <c r="T3" s="42"/>
      <c r="U3" s="42"/>
      <c r="V3" s="117"/>
    </row>
    <row r="4" spans="1:23" s="6" customFormat="1" ht="21" customHeight="1" x14ac:dyDescent="0.5">
      <c r="A4" s="29" t="s">
        <v>0</v>
      </c>
      <c r="B4" s="349" t="s">
        <v>159</v>
      </c>
      <c r="C4" s="350"/>
      <c r="D4" s="351"/>
      <c r="E4" s="104" t="s">
        <v>152</v>
      </c>
      <c r="F4" s="29" t="s">
        <v>17</v>
      </c>
      <c r="G4" s="29" t="s">
        <v>19</v>
      </c>
      <c r="H4" s="51" t="s">
        <v>221</v>
      </c>
      <c r="I4" s="352" t="s">
        <v>1</v>
      </c>
      <c r="J4" s="357"/>
      <c r="K4" s="353"/>
      <c r="L4" s="352" t="s">
        <v>14</v>
      </c>
      <c r="M4" s="357"/>
      <c r="N4" s="353"/>
      <c r="O4" s="352" t="s">
        <v>15</v>
      </c>
      <c r="P4" s="357"/>
      <c r="Q4" s="353"/>
      <c r="R4" s="352" t="s">
        <v>16</v>
      </c>
      <c r="S4" s="357"/>
      <c r="T4" s="353"/>
      <c r="U4" s="352" t="s">
        <v>24</v>
      </c>
      <c r="V4" s="353"/>
      <c r="W4" s="34"/>
    </row>
    <row r="5" spans="1:23" s="6" customFormat="1" ht="21" customHeight="1" x14ac:dyDescent="0.5">
      <c r="A5" s="7" t="s">
        <v>158</v>
      </c>
      <c r="B5" s="354" t="s">
        <v>160</v>
      </c>
      <c r="C5" s="355"/>
      <c r="D5" s="356"/>
      <c r="E5" s="105" t="s">
        <v>149</v>
      </c>
      <c r="F5" s="7" t="s">
        <v>18</v>
      </c>
      <c r="G5" s="7" t="s">
        <v>20</v>
      </c>
      <c r="H5" s="121" t="s">
        <v>118</v>
      </c>
      <c r="I5" s="29" t="s">
        <v>2</v>
      </c>
      <c r="J5" s="29" t="s">
        <v>3</v>
      </c>
      <c r="K5" s="29" t="s">
        <v>4</v>
      </c>
      <c r="L5" s="29" t="s">
        <v>5</v>
      </c>
      <c r="M5" s="29" t="s">
        <v>6</v>
      </c>
      <c r="N5" s="29" t="s">
        <v>7</v>
      </c>
      <c r="O5" s="29" t="s">
        <v>8</v>
      </c>
      <c r="P5" s="29" t="s">
        <v>9</v>
      </c>
      <c r="Q5" s="29" t="s">
        <v>10</v>
      </c>
      <c r="R5" s="29" t="s">
        <v>11</v>
      </c>
      <c r="S5" s="29" t="s">
        <v>12</v>
      </c>
      <c r="T5" s="29" t="s">
        <v>13</v>
      </c>
      <c r="U5" s="29" t="s">
        <v>25</v>
      </c>
      <c r="V5" s="118" t="s">
        <v>26</v>
      </c>
    </row>
    <row r="6" spans="1:23" s="6" customFormat="1" ht="21" customHeight="1" x14ac:dyDescent="0.5">
      <c r="A6" s="94" t="s">
        <v>138</v>
      </c>
      <c r="B6" s="329" t="s">
        <v>133</v>
      </c>
      <c r="C6" s="330"/>
      <c r="D6" s="331"/>
      <c r="E6" s="107" t="s">
        <v>134</v>
      </c>
      <c r="F6" s="94" t="s">
        <v>140</v>
      </c>
      <c r="G6" s="94" t="s">
        <v>141</v>
      </c>
      <c r="H6" s="94" t="s">
        <v>142</v>
      </c>
      <c r="I6" s="329" t="s">
        <v>135</v>
      </c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1"/>
      <c r="U6" s="329" t="s">
        <v>136</v>
      </c>
      <c r="V6" s="331"/>
    </row>
    <row r="7" spans="1:23" ht="21" customHeight="1" x14ac:dyDescent="0.5">
      <c r="A7" s="7"/>
      <c r="B7" s="55" t="s">
        <v>117</v>
      </c>
      <c r="C7" s="49"/>
      <c r="D7" s="56"/>
      <c r="E7" s="232">
        <f>E9+E15+E21+E27</f>
        <v>0</v>
      </c>
      <c r="F7" s="86" t="s">
        <v>17</v>
      </c>
      <c r="G7" s="345" t="s">
        <v>71</v>
      </c>
      <c r="H7" s="93">
        <f t="shared" ref="H7:T8" si="0">H9+H15+H21+H27</f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335">
        <f>IFERROR(H8/H7*100,0)</f>
        <v>0</v>
      </c>
      <c r="V7" s="360"/>
    </row>
    <row r="8" spans="1:23" ht="21" customHeight="1" x14ac:dyDescent="0.5">
      <c r="A8" s="30"/>
      <c r="B8" s="57"/>
      <c r="C8" s="53"/>
      <c r="D8" s="58"/>
      <c r="E8" s="227">
        <f>E10+E16+E22+E28</f>
        <v>0</v>
      </c>
      <c r="F8" s="59" t="s">
        <v>18</v>
      </c>
      <c r="G8" s="346"/>
      <c r="H8" s="84">
        <f t="shared" si="0"/>
        <v>0</v>
      </c>
      <c r="I8" s="112">
        <f t="shared" si="0"/>
        <v>0</v>
      </c>
      <c r="J8" s="112">
        <f t="shared" si="0"/>
        <v>0</v>
      </c>
      <c r="K8" s="112">
        <f t="shared" si="0"/>
        <v>0</v>
      </c>
      <c r="L8" s="112">
        <f t="shared" si="0"/>
        <v>0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0</v>
      </c>
      <c r="T8" s="112">
        <f t="shared" si="0"/>
        <v>0</v>
      </c>
      <c r="U8" s="336"/>
      <c r="V8" s="361"/>
    </row>
    <row r="9" spans="1:23" ht="21" customHeight="1" x14ac:dyDescent="0.5">
      <c r="A9" s="7">
        <v>1</v>
      </c>
      <c r="B9" s="55" t="s">
        <v>154</v>
      </c>
      <c r="C9" s="49"/>
      <c r="D9" s="56"/>
      <c r="E9" s="116">
        <f>Educational!E14</f>
        <v>0</v>
      </c>
      <c r="F9" s="1" t="s">
        <v>17</v>
      </c>
      <c r="G9" s="345" t="s">
        <v>71</v>
      </c>
      <c r="H9" s="69">
        <f>Educational!H14</f>
        <v>0</v>
      </c>
      <c r="I9" s="28">
        <f>Educational!I14</f>
        <v>0</v>
      </c>
      <c r="J9" s="28">
        <f>Educational!J14</f>
        <v>0</v>
      </c>
      <c r="K9" s="28">
        <f>Educational!K14</f>
        <v>0</v>
      </c>
      <c r="L9" s="28">
        <f>Educational!L14</f>
        <v>0</v>
      </c>
      <c r="M9" s="28">
        <f>Educational!M14</f>
        <v>0</v>
      </c>
      <c r="N9" s="28">
        <f>Educational!N14</f>
        <v>0</v>
      </c>
      <c r="O9" s="28">
        <f>Educational!O14</f>
        <v>0</v>
      </c>
      <c r="P9" s="28">
        <f>Educational!P14</f>
        <v>0</v>
      </c>
      <c r="Q9" s="28">
        <f>Educational!Q14</f>
        <v>0</v>
      </c>
      <c r="R9" s="28">
        <f>Educational!R14</f>
        <v>0</v>
      </c>
      <c r="S9" s="28">
        <f>Educational!S14</f>
        <v>0</v>
      </c>
      <c r="T9" s="28">
        <f>Educational!T14</f>
        <v>0</v>
      </c>
      <c r="U9" s="337">
        <f>IFERROR(H10/H9*100,0)</f>
        <v>0</v>
      </c>
      <c r="V9" s="341"/>
    </row>
    <row r="10" spans="1:23" ht="21" customHeight="1" x14ac:dyDescent="0.5">
      <c r="A10" s="7"/>
      <c r="B10" s="55"/>
      <c r="C10" s="49"/>
      <c r="D10" s="56"/>
      <c r="E10" s="116">
        <f>Educational!E15</f>
        <v>0</v>
      </c>
      <c r="F10" s="1" t="s">
        <v>18</v>
      </c>
      <c r="G10" s="346"/>
      <c r="H10" s="46">
        <f>Educational!H15</f>
        <v>0</v>
      </c>
      <c r="I10" s="28">
        <f>Educational!I15</f>
        <v>0</v>
      </c>
      <c r="J10" s="28">
        <f>Educational!J15</f>
        <v>0</v>
      </c>
      <c r="K10" s="28">
        <f>Educational!K15</f>
        <v>0</v>
      </c>
      <c r="L10" s="28">
        <f>Educational!L15</f>
        <v>0</v>
      </c>
      <c r="M10" s="28">
        <f>Educational!M15</f>
        <v>0</v>
      </c>
      <c r="N10" s="28">
        <f>Educational!N15</f>
        <v>0</v>
      </c>
      <c r="O10" s="28">
        <f>Educational!O15</f>
        <v>0</v>
      </c>
      <c r="P10" s="28">
        <f>Educational!P15</f>
        <v>0</v>
      </c>
      <c r="Q10" s="28">
        <f>Educational!Q15</f>
        <v>0</v>
      </c>
      <c r="R10" s="28">
        <f>Educational!R15</f>
        <v>0</v>
      </c>
      <c r="S10" s="28">
        <f>Educational!S15</f>
        <v>0</v>
      </c>
      <c r="T10" s="28">
        <f>Educational!T15</f>
        <v>0</v>
      </c>
      <c r="U10" s="338"/>
      <c r="V10" s="342"/>
    </row>
    <row r="11" spans="1:23" ht="21" customHeight="1" x14ac:dyDescent="0.5">
      <c r="A11" s="7">
        <v>1.1000000000000001</v>
      </c>
      <c r="B11" s="55" t="s">
        <v>87</v>
      </c>
      <c r="C11" s="49"/>
      <c r="D11" s="81"/>
      <c r="E11" s="132"/>
      <c r="F11" s="1" t="s">
        <v>17</v>
      </c>
      <c r="G11" s="333" t="s">
        <v>23</v>
      </c>
      <c r="H11" s="231">
        <f>Educational!H16</f>
        <v>0</v>
      </c>
      <c r="I11" s="40">
        <f>Educational!I16</f>
        <v>0</v>
      </c>
      <c r="J11" s="40">
        <f>Educational!J16</f>
        <v>0</v>
      </c>
      <c r="K11" s="40">
        <f>Educational!K16</f>
        <v>0</v>
      </c>
      <c r="L11" s="40">
        <f>Educational!L16</f>
        <v>0</v>
      </c>
      <c r="M11" s="40">
        <f>Educational!M16</f>
        <v>0</v>
      </c>
      <c r="N11" s="40">
        <f>Educational!N16</f>
        <v>0</v>
      </c>
      <c r="O11" s="40">
        <f>Educational!O16</f>
        <v>0</v>
      </c>
      <c r="P11" s="40">
        <f>Educational!P16</f>
        <v>0</v>
      </c>
      <c r="Q11" s="40">
        <f>Educational!Q16</f>
        <v>0</v>
      </c>
      <c r="R11" s="40">
        <f>Educational!R16</f>
        <v>0</v>
      </c>
      <c r="S11" s="40">
        <f>Educational!S16</f>
        <v>0</v>
      </c>
      <c r="T11" s="40">
        <f>Educational!T16</f>
        <v>0</v>
      </c>
      <c r="U11" s="339">
        <f>IFERROR(H12/H11*100,0)</f>
        <v>0</v>
      </c>
      <c r="V11" s="343">
        <f t="shared" ref="V11" si="1">U11</f>
        <v>0</v>
      </c>
    </row>
    <row r="12" spans="1:23" ht="21" customHeight="1" x14ac:dyDescent="0.5">
      <c r="A12" s="7"/>
      <c r="B12" s="55"/>
      <c r="C12" s="49"/>
      <c r="D12" s="81"/>
      <c r="E12" s="128"/>
      <c r="F12" s="1" t="s">
        <v>18</v>
      </c>
      <c r="G12" s="346"/>
      <c r="H12" s="231">
        <f>Educational!H17</f>
        <v>0</v>
      </c>
      <c r="I12" s="40">
        <f>Educational!I17</f>
        <v>0</v>
      </c>
      <c r="J12" s="40">
        <f>Educational!J17</f>
        <v>0</v>
      </c>
      <c r="K12" s="40">
        <f>Educational!K17</f>
        <v>0</v>
      </c>
      <c r="L12" s="40">
        <f>Educational!L17</f>
        <v>0</v>
      </c>
      <c r="M12" s="40">
        <f>Educational!M17</f>
        <v>0</v>
      </c>
      <c r="N12" s="40">
        <f>Educational!N17</f>
        <v>0</v>
      </c>
      <c r="O12" s="40">
        <f>Educational!O17</f>
        <v>0</v>
      </c>
      <c r="P12" s="40">
        <f>Educational!P17</f>
        <v>0</v>
      </c>
      <c r="Q12" s="40">
        <f>Educational!Q17</f>
        <v>0</v>
      </c>
      <c r="R12" s="40">
        <f>Educational!R17</f>
        <v>0</v>
      </c>
      <c r="S12" s="40">
        <f>Educational!S17</f>
        <v>0</v>
      </c>
      <c r="T12" s="40">
        <f>Educational!T17</f>
        <v>0</v>
      </c>
      <c r="U12" s="338"/>
      <c r="V12" s="343"/>
    </row>
    <row r="13" spans="1:23" ht="21" customHeight="1" x14ac:dyDescent="0.5">
      <c r="A13" s="7">
        <v>1.2</v>
      </c>
      <c r="B13" s="55" t="s">
        <v>35</v>
      </c>
      <c r="C13" s="49"/>
      <c r="D13" s="81"/>
      <c r="E13" s="134"/>
      <c r="F13" s="1" t="s">
        <v>17</v>
      </c>
      <c r="G13" s="333" t="s">
        <v>21</v>
      </c>
      <c r="H13" s="144">
        <f>Educational!H156</f>
        <v>0</v>
      </c>
      <c r="I13" s="147">
        <f>Educational!I156</f>
        <v>0</v>
      </c>
      <c r="J13" s="147">
        <f>Educational!J156</f>
        <v>0</v>
      </c>
      <c r="K13" s="147">
        <f>Educational!K156</f>
        <v>0</v>
      </c>
      <c r="L13" s="147">
        <f>Educational!L156</f>
        <v>0</v>
      </c>
      <c r="M13" s="147">
        <f>Educational!M156</f>
        <v>0</v>
      </c>
      <c r="N13" s="147">
        <f>Educational!N156</f>
        <v>0</v>
      </c>
      <c r="O13" s="147">
        <f>Educational!O156</f>
        <v>0</v>
      </c>
      <c r="P13" s="147">
        <f>Educational!P156</f>
        <v>0</v>
      </c>
      <c r="Q13" s="147">
        <f>Educational!Q156</f>
        <v>0</v>
      </c>
      <c r="R13" s="147">
        <f>Educational!R156</f>
        <v>0</v>
      </c>
      <c r="S13" s="147">
        <f>Educational!S156</f>
        <v>0</v>
      </c>
      <c r="T13" s="147">
        <f>Educational!T156</f>
        <v>0</v>
      </c>
      <c r="U13" s="339">
        <f>IFERROR(H14/H13*100,0)</f>
        <v>0</v>
      </c>
      <c r="V13" s="343">
        <f t="shared" ref="V13" si="2">U13</f>
        <v>0</v>
      </c>
    </row>
    <row r="14" spans="1:23" ht="21" customHeight="1" x14ac:dyDescent="0.5">
      <c r="A14" s="30"/>
      <c r="B14" s="57"/>
      <c r="C14" s="76"/>
      <c r="D14" s="133"/>
      <c r="E14" s="135"/>
      <c r="F14" s="59" t="s">
        <v>18</v>
      </c>
      <c r="G14" s="334"/>
      <c r="H14" s="145">
        <f>Educational!H157</f>
        <v>0</v>
      </c>
      <c r="I14" s="102">
        <f>Educational!I157</f>
        <v>0</v>
      </c>
      <c r="J14" s="102">
        <f>Educational!J157</f>
        <v>0</v>
      </c>
      <c r="K14" s="102">
        <f>Educational!K157</f>
        <v>0</v>
      </c>
      <c r="L14" s="102">
        <f>Educational!L157</f>
        <v>0</v>
      </c>
      <c r="M14" s="102">
        <f>Educational!M157</f>
        <v>0</v>
      </c>
      <c r="N14" s="102">
        <f>Educational!N157</f>
        <v>0</v>
      </c>
      <c r="O14" s="102">
        <f>Educational!O157</f>
        <v>0</v>
      </c>
      <c r="P14" s="102">
        <f>Educational!P157</f>
        <v>0</v>
      </c>
      <c r="Q14" s="102">
        <f>Educational!Q157</f>
        <v>0</v>
      </c>
      <c r="R14" s="102">
        <f>Educational!R157</f>
        <v>0</v>
      </c>
      <c r="S14" s="102">
        <f>Educational!S157</f>
        <v>0</v>
      </c>
      <c r="T14" s="102">
        <f>Educational!T157</f>
        <v>0</v>
      </c>
      <c r="U14" s="340"/>
      <c r="V14" s="344"/>
    </row>
    <row r="15" spans="1:23" ht="21" customHeight="1" x14ac:dyDescent="0.5">
      <c r="A15" s="7">
        <v>2</v>
      </c>
      <c r="B15" s="55" t="s">
        <v>155</v>
      </c>
      <c r="C15" s="49"/>
      <c r="D15" s="50"/>
      <c r="E15" s="111">
        <f>Academic!E14</f>
        <v>0</v>
      </c>
      <c r="F15" s="77" t="s">
        <v>17</v>
      </c>
      <c r="G15" s="345" t="s">
        <v>71</v>
      </c>
      <c r="H15" s="78">
        <f>Academic!H14</f>
        <v>0</v>
      </c>
      <c r="I15" s="79">
        <f>Academic!I14</f>
        <v>0</v>
      </c>
      <c r="J15" s="79">
        <f>Academic!J14</f>
        <v>0</v>
      </c>
      <c r="K15" s="79">
        <f>Academic!K14</f>
        <v>0</v>
      </c>
      <c r="L15" s="79">
        <f>Academic!L14</f>
        <v>0</v>
      </c>
      <c r="M15" s="79">
        <f>Academic!M14</f>
        <v>0</v>
      </c>
      <c r="N15" s="79">
        <f>Academic!N14</f>
        <v>0</v>
      </c>
      <c r="O15" s="79">
        <f>Academic!O14</f>
        <v>0</v>
      </c>
      <c r="P15" s="79">
        <f>Academic!P14</f>
        <v>0</v>
      </c>
      <c r="Q15" s="79">
        <f>Academic!Q14</f>
        <v>0</v>
      </c>
      <c r="R15" s="79">
        <f>Academic!R14</f>
        <v>0</v>
      </c>
      <c r="S15" s="79">
        <f>Academic!S14</f>
        <v>0</v>
      </c>
      <c r="T15" s="79">
        <f>Academic!T14</f>
        <v>0</v>
      </c>
      <c r="U15" s="337">
        <f>IFERROR(H16/H15*100,0)</f>
        <v>0</v>
      </c>
      <c r="V15" s="341"/>
    </row>
    <row r="16" spans="1:23" ht="21" customHeight="1" x14ac:dyDescent="0.5">
      <c r="A16" s="7"/>
      <c r="B16" s="55"/>
      <c r="C16" s="49"/>
      <c r="D16" s="50"/>
      <c r="E16" s="80">
        <f>Academic!E15</f>
        <v>0</v>
      </c>
      <c r="F16" s="1" t="s">
        <v>18</v>
      </c>
      <c r="G16" s="346"/>
      <c r="H16" s="46">
        <f>Academic!H15</f>
        <v>0</v>
      </c>
      <c r="I16" s="115">
        <f>Academic!I15</f>
        <v>0</v>
      </c>
      <c r="J16" s="115">
        <f>Academic!J15</f>
        <v>0</v>
      </c>
      <c r="K16" s="115">
        <f>Academic!K15</f>
        <v>0</v>
      </c>
      <c r="L16" s="115">
        <f>Academic!L15</f>
        <v>0</v>
      </c>
      <c r="M16" s="115">
        <f>Academic!M15</f>
        <v>0</v>
      </c>
      <c r="N16" s="115">
        <f>Academic!N15</f>
        <v>0</v>
      </c>
      <c r="O16" s="115">
        <f>Academic!O15</f>
        <v>0</v>
      </c>
      <c r="P16" s="115">
        <f>Academic!P15</f>
        <v>0</v>
      </c>
      <c r="Q16" s="115">
        <f>Academic!Q15</f>
        <v>0</v>
      </c>
      <c r="R16" s="115">
        <f>Academic!R15</f>
        <v>0</v>
      </c>
      <c r="S16" s="115">
        <f>Academic!S15</f>
        <v>0</v>
      </c>
      <c r="T16" s="115">
        <f>Academic!T15</f>
        <v>0</v>
      </c>
      <c r="U16" s="338"/>
      <c r="V16" s="342"/>
    </row>
    <row r="17" spans="1:22" ht="21" customHeight="1" x14ac:dyDescent="0.5">
      <c r="A17" s="7">
        <v>2.1</v>
      </c>
      <c r="B17" s="55" t="s">
        <v>47</v>
      </c>
      <c r="C17" s="49"/>
      <c r="D17" s="81"/>
      <c r="E17" s="137"/>
      <c r="F17" s="1" t="s">
        <v>17</v>
      </c>
      <c r="G17" s="347" t="s">
        <v>48</v>
      </c>
      <c r="H17" s="113">
        <f>Academic!H16</f>
        <v>0</v>
      </c>
      <c r="I17" s="39">
        <f>Academic!I16</f>
        <v>0</v>
      </c>
      <c r="J17" s="39">
        <f>Academic!J16</f>
        <v>0</v>
      </c>
      <c r="K17" s="39">
        <f>Academic!K16</f>
        <v>0</v>
      </c>
      <c r="L17" s="39">
        <f>Academic!L16</f>
        <v>0</v>
      </c>
      <c r="M17" s="39">
        <f>Academic!M16</f>
        <v>0</v>
      </c>
      <c r="N17" s="39">
        <f>Academic!N16</f>
        <v>0</v>
      </c>
      <c r="O17" s="39">
        <f>Academic!O16</f>
        <v>0</v>
      </c>
      <c r="P17" s="39">
        <f>Academic!P16</f>
        <v>0</v>
      </c>
      <c r="Q17" s="39">
        <f>Academic!Q16</f>
        <v>0</v>
      </c>
      <c r="R17" s="39">
        <f>Academic!R16</f>
        <v>0</v>
      </c>
      <c r="S17" s="39">
        <f>Academic!S16</f>
        <v>0</v>
      </c>
      <c r="T17" s="39">
        <f>Academic!T16</f>
        <v>0</v>
      </c>
      <c r="U17" s="339">
        <f>IFERROR(H18/H17*100,0)</f>
        <v>0</v>
      </c>
      <c r="V17" s="343">
        <f t="shared" ref="V17" si="3">U17</f>
        <v>0</v>
      </c>
    </row>
    <row r="18" spans="1:22" ht="21" customHeight="1" x14ac:dyDescent="0.5">
      <c r="A18" s="7"/>
      <c r="B18" s="55"/>
      <c r="C18" s="49"/>
      <c r="D18" s="81"/>
      <c r="E18" s="138"/>
      <c r="F18" s="1" t="s">
        <v>18</v>
      </c>
      <c r="G18" s="347"/>
      <c r="H18" s="113">
        <f>Academic!H17</f>
        <v>0</v>
      </c>
      <c r="I18" s="39">
        <f>Academic!I17</f>
        <v>0</v>
      </c>
      <c r="J18" s="39">
        <f>Academic!J17</f>
        <v>0</v>
      </c>
      <c r="K18" s="39">
        <f>Academic!K17</f>
        <v>0</v>
      </c>
      <c r="L18" s="39">
        <f>Academic!L17</f>
        <v>0</v>
      </c>
      <c r="M18" s="39">
        <f>Academic!M17</f>
        <v>0</v>
      </c>
      <c r="N18" s="39">
        <f>Academic!N17</f>
        <v>0</v>
      </c>
      <c r="O18" s="39">
        <f>Academic!O17</f>
        <v>0</v>
      </c>
      <c r="P18" s="39">
        <f>Academic!P17</f>
        <v>0</v>
      </c>
      <c r="Q18" s="39">
        <f>Academic!Q17</f>
        <v>0</v>
      </c>
      <c r="R18" s="39">
        <f>Academic!R17</f>
        <v>0</v>
      </c>
      <c r="S18" s="39">
        <f>Academic!S17</f>
        <v>0</v>
      </c>
      <c r="T18" s="39">
        <f>Academic!T17</f>
        <v>0</v>
      </c>
      <c r="U18" s="338"/>
      <c r="V18" s="343"/>
    </row>
    <row r="19" spans="1:22" ht="21" customHeight="1" x14ac:dyDescent="0.5">
      <c r="A19" s="7">
        <v>2.2000000000000002</v>
      </c>
      <c r="B19" s="55" t="s">
        <v>59</v>
      </c>
      <c r="C19" s="49"/>
      <c r="D19" s="81"/>
      <c r="E19" s="139"/>
      <c r="F19" s="1" t="s">
        <v>17</v>
      </c>
      <c r="G19" s="333" t="s">
        <v>23</v>
      </c>
      <c r="H19" s="269">
        <f>Academic!H156</f>
        <v>0</v>
      </c>
      <c r="I19" s="270">
        <f>Academic!I156</f>
        <v>0</v>
      </c>
      <c r="J19" s="270">
        <f>Academic!J156</f>
        <v>0</v>
      </c>
      <c r="K19" s="270">
        <f>Academic!K156</f>
        <v>0</v>
      </c>
      <c r="L19" s="270">
        <f>Academic!L156</f>
        <v>0</v>
      </c>
      <c r="M19" s="270">
        <f>Academic!M156</f>
        <v>0</v>
      </c>
      <c r="N19" s="270">
        <f>Academic!N156</f>
        <v>0</v>
      </c>
      <c r="O19" s="270">
        <f>Academic!O156</f>
        <v>0</v>
      </c>
      <c r="P19" s="270">
        <f>Academic!P156</f>
        <v>0</v>
      </c>
      <c r="Q19" s="270">
        <f>Academic!Q156</f>
        <v>0</v>
      </c>
      <c r="R19" s="270">
        <f>Academic!R156</f>
        <v>0</v>
      </c>
      <c r="S19" s="270">
        <f>Academic!S156</f>
        <v>0</v>
      </c>
      <c r="T19" s="270">
        <f>Academic!T156</f>
        <v>0</v>
      </c>
      <c r="U19" s="339">
        <f>IFERROR(H20/H19*100,0)</f>
        <v>0</v>
      </c>
      <c r="V19" s="343">
        <f t="shared" ref="V19" si="4">U19</f>
        <v>0</v>
      </c>
    </row>
    <row r="20" spans="1:22" ht="21" customHeight="1" x14ac:dyDescent="0.5">
      <c r="A20" s="30"/>
      <c r="B20" s="57" t="s">
        <v>60</v>
      </c>
      <c r="C20" s="76"/>
      <c r="D20" s="133"/>
      <c r="E20" s="140"/>
      <c r="F20" s="59" t="s">
        <v>18</v>
      </c>
      <c r="G20" s="334"/>
      <c r="H20" s="271">
        <f>Academic!H157</f>
        <v>0</v>
      </c>
      <c r="I20" s="191">
        <f>Academic!I157</f>
        <v>0</v>
      </c>
      <c r="J20" s="191">
        <f>Academic!J157</f>
        <v>0</v>
      </c>
      <c r="K20" s="191">
        <f>Academic!K157</f>
        <v>0</v>
      </c>
      <c r="L20" s="191">
        <f>Academic!L157</f>
        <v>0</v>
      </c>
      <c r="M20" s="191">
        <f>Academic!M157</f>
        <v>0</v>
      </c>
      <c r="N20" s="191">
        <f>Academic!N157</f>
        <v>0</v>
      </c>
      <c r="O20" s="191">
        <f>Academic!O157</f>
        <v>0</v>
      </c>
      <c r="P20" s="191">
        <f>Academic!P157</f>
        <v>0</v>
      </c>
      <c r="Q20" s="191">
        <f>Academic!Q157</f>
        <v>0</v>
      </c>
      <c r="R20" s="191">
        <f>Academic!R157</f>
        <v>0</v>
      </c>
      <c r="S20" s="191">
        <f>Academic!S157</f>
        <v>0</v>
      </c>
      <c r="T20" s="191">
        <f>Academic!T157</f>
        <v>0</v>
      </c>
      <c r="U20" s="340"/>
      <c r="V20" s="344"/>
    </row>
    <row r="21" spans="1:22" ht="21" customHeight="1" x14ac:dyDescent="0.5">
      <c r="A21" s="7">
        <v>3</v>
      </c>
      <c r="B21" s="55" t="s">
        <v>156</v>
      </c>
      <c r="C21" s="49"/>
      <c r="D21" s="50"/>
      <c r="E21" s="232">
        <f>Industrial!E14</f>
        <v>0</v>
      </c>
      <c r="F21" s="1" t="s">
        <v>17</v>
      </c>
      <c r="G21" s="345" t="s">
        <v>71</v>
      </c>
      <c r="H21" s="69">
        <f>Industrial!H14</f>
        <v>0</v>
      </c>
      <c r="I21" s="79">
        <f>Industrial!I14</f>
        <v>0</v>
      </c>
      <c r="J21" s="79">
        <f>Industrial!J14</f>
        <v>0</v>
      </c>
      <c r="K21" s="79">
        <f>Industrial!K14</f>
        <v>0</v>
      </c>
      <c r="L21" s="79">
        <f>Industrial!L14</f>
        <v>0</v>
      </c>
      <c r="M21" s="79">
        <f>Industrial!M14</f>
        <v>0</v>
      </c>
      <c r="N21" s="79">
        <f>Industrial!N14</f>
        <v>0</v>
      </c>
      <c r="O21" s="79">
        <f>Industrial!O14</f>
        <v>0</v>
      </c>
      <c r="P21" s="79">
        <f>Industrial!P14</f>
        <v>0</v>
      </c>
      <c r="Q21" s="79">
        <f>Industrial!Q14</f>
        <v>0</v>
      </c>
      <c r="R21" s="79">
        <f>Industrial!R14</f>
        <v>0</v>
      </c>
      <c r="S21" s="79">
        <f>Industrial!S14</f>
        <v>0</v>
      </c>
      <c r="T21" s="79">
        <f>Industrial!T14</f>
        <v>0</v>
      </c>
      <c r="U21" s="337">
        <f>IFERROR(H22/H21*100,0)</f>
        <v>0</v>
      </c>
      <c r="V21" s="341"/>
    </row>
    <row r="22" spans="1:22" ht="21" customHeight="1" x14ac:dyDescent="0.5">
      <c r="A22" s="7"/>
      <c r="B22" s="55"/>
      <c r="C22" s="49"/>
      <c r="D22" s="50"/>
      <c r="E22" s="227">
        <f>Industrial!E15</f>
        <v>0</v>
      </c>
      <c r="F22" s="1" t="s">
        <v>18</v>
      </c>
      <c r="G22" s="346"/>
      <c r="H22" s="10">
        <f>Industrial!H15</f>
        <v>0</v>
      </c>
      <c r="I22" s="28">
        <f>Industrial!I15</f>
        <v>0</v>
      </c>
      <c r="J22" s="28">
        <f>Industrial!J15</f>
        <v>0</v>
      </c>
      <c r="K22" s="28">
        <f>Industrial!K15</f>
        <v>0</v>
      </c>
      <c r="L22" s="28">
        <f>Industrial!L15</f>
        <v>0</v>
      </c>
      <c r="M22" s="28">
        <f>Industrial!M15</f>
        <v>0</v>
      </c>
      <c r="N22" s="28">
        <f>Industrial!N15</f>
        <v>0</v>
      </c>
      <c r="O22" s="28">
        <f>Industrial!O15</f>
        <v>0</v>
      </c>
      <c r="P22" s="28">
        <f>Industrial!P15</f>
        <v>0</v>
      </c>
      <c r="Q22" s="28">
        <f>Industrial!Q15</f>
        <v>0</v>
      </c>
      <c r="R22" s="28">
        <f>Industrial!R15</f>
        <v>0</v>
      </c>
      <c r="S22" s="28">
        <f>Industrial!S15</f>
        <v>0</v>
      </c>
      <c r="T22" s="28">
        <f>Industrial!T15</f>
        <v>0</v>
      </c>
      <c r="U22" s="338"/>
      <c r="V22" s="342"/>
    </row>
    <row r="23" spans="1:22" ht="21" customHeight="1" x14ac:dyDescent="0.5">
      <c r="A23" s="7">
        <v>3.1</v>
      </c>
      <c r="B23" s="55" t="s">
        <v>66</v>
      </c>
      <c r="C23" s="49"/>
      <c r="D23" s="81"/>
      <c r="E23" s="128"/>
      <c r="F23" s="1" t="s">
        <v>17</v>
      </c>
      <c r="G23" s="332" t="s">
        <v>67</v>
      </c>
      <c r="H23" s="116">
        <f>Industrial!H16</f>
        <v>0</v>
      </c>
      <c r="I23" s="40">
        <f>Industrial!I16</f>
        <v>0</v>
      </c>
      <c r="J23" s="40">
        <f>Industrial!J16</f>
        <v>0</v>
      </c>
      <c r="K23" s="40">
        <f>Industrial!K16</f>
        <v>0</v>
      </c>
      <c r="L23" s="40">
        <f>Industrial!L16</f>
        <v>0</v>
      </c>
      <c r="M23" s="40">
        <f>Industrial!M16</f>
        <v>0</v>
      </c>
      <c r="N23" s="40">
        <f>Industrial!N16</f>
        <v>0</v>
      </c>
      <c r="O23" s="40">
        <f>Industrial!O16</f>
        <v>0</v>
      </c>
      <c r="P23" s="40">
        <f>Industrial!P16</f>
        <v>0</v>
      </c>
      <c r="Q23" s="40">
        <f>Industrial!Q16</f>
        <v>0</v>
      </c>
      <c r="R23" s="40">
        <f>Industrial!R16</f>
        <v>0</v>
      </c>
      <c r="S23" s="40">
        <f>Industrial!S16</f>
        <v>0</v>
      </c>
      <c r="T23" s="40">
        <f>Industrial!T16</f>
        <v>0</v>
      </c>
      <c r="U23" s="339">
        <f>IFERROR(H24/H23*100,0)</f>
        <v>0</v>
      </c>
      <c r="V23" s="343">
        <f t="shared" ref="V23" si="5">U23</f>
        <v>0</v>
      </c>
    </row>
    <row r="24" spans="1:22" ht="21" customHeight="1" x14ac:dyDescent="0.5">
      <c r="A24" s="7"/>
      <c r="B24" s="55"/>
      <c r="C24" s="49"/>
      <c r="D24" s="81"/>
      <c r="E24" s="128"/>
      <c r="F24" s="1" t="s">
        <v>18</v>
      </c>
      <c r="G24" s="332"/>
      <c r="H24" s="116">
        <f>Industrial!H17</f>
        <v>0</v>
      </c>
      <c r="I24" s="40">
        <f>Industrial!I17</f>
        <v>0</v>
      </c>
      <c r="J24" s="40">
        <f>Industrial!J17</f>
        <v>0</v>
      </c>
      <c r="K24" s="40">
        <f>Industrial!K17</f>
        <v>0</v>
      </c>
      <c r="L24" s="40">
        <f>Industrial!L17</f>
        <v>0</v>
      </c>
      <c r="M24" s="40">
        <f>Industrial!M17</f>
        <v>0</v>
      </c>
      <c r="N24" s="40">
        <f>Industrial!N17</f>
        <v>0</v>
      </c>
      <c r="O24" s="40">
        <f>Industrial!O17</f>
        <v>0</v>
      </c>
      <c r="P24" s="40">
        <f>Industrial!P17</f>
        <v>0</v>
      </c>
      <c r="Q24" s="40">
        <f>Industrial!Q17</f>
        <v>0</v>
      </c>
      <c r="R24" s="40">
        <f>Industrial!R17</f>
        <v>0</v>
      </c>
      <c r="S24" s="40">
        <f>Industrial!S17</f>
        <v>0</v>
      </c>
      <c r="T24" s="40">
        <f>Industrial!T17</f>
        <v>0</v>
      </c>
      <c r="U24" s="338"/>
      <c r="V24" s="343"/>
    </row>
    <row r="25" spans="1:22" ht="21" customHeight="1" x14ac:dyDescent="0.5">
      <c r="A25" s="7">
        <v>3.2</v>
      </c>
      <c r="B25" s="55" t="s">
        <v>70</v>
      </c>
      <c r="C25" s="49"/>
      <c r="D25" s="81"/>
      <c r="E25" s="141"/>
      <c r="F25" s="1" t="s">
        <v>17</v>
      </c>
      <c r="G25" s="333" t="s">
        <v>71</v>
      </c>
      <c r="H25" s="146">
        <f>Industrial!H66</f>
        <v>0</v>
      </c>
      <c r="I25" s="148">
        <f>Industrial!I66</f>
        <v>0</v>
      </c>
      <c r="J25" s="148">
        <f>Industrial!J66</f>
        <v>0</v>
      </c>
      <c r="K25" s="148">
        <f>Industrial!K66</f>
        <v>0</v>
      </c>
      <c r="L25" s="148">
        <f>Industrial!L66</f>
        <v>0</v>
      </c>
      <c r="M25" s="148">
        <f>Industrial!M66</f>
        <v>0</v>
      </c>
      <c r="N25" s="148">
        <f>Industrial!N66</f>
        <v>0</v>
      </c>
      <c r="O25" s="148">
        <f>Industrial!O66</f>
        <v>0</v>
      </c>
      <c r="P25" s="148">
        <f>Industrial!P66</f>
        <v>0</v>
      </c>
      <c r="Q25" s="148">
        <f>Industrial!Q66</f>
        <v>0</v>
      </c>
      <c r="R25" s="148">
        <f>Industrial!R66</f>
        <v>0</v>
      </c>
      <c r="S25" s="148">
        <f>Industrial!S66</f>
        <v>0</v>
      </c>
      <c r="T25" s="148">
        <f>Industrial!T66</f>
        <v>0</v>
      </c>
      <c r="U25" s="339">
        <f>IFERROR(H26/H25*100,0)</f>
        <v>0</v>
      </c>
      <c r="V25" s="343">
        <f t="shared" ref="V25" si="6">U25</f>
        <v>0</v>
      </c>
    </row>
    <row r="26" spans="1:22" ht="21" customHeight="1" x14ac:dyDescent="0.5">
      <c r="A26" s="30"/>
      <c r="B26" s="57"/>
      <c r="C26" s="76"/>
      <c r="D26" s="133"/>
      <c r="E26" s="142"/>
      <c r="F26" s="59" t="s">
        <v>18</v>
      </c>
      <c r="G26" s="334"/>
      <c r="H26" s="136">
        <f>Industrial!H67</f>
        <v>0</v>
      </c>
      <c r="I26" s="112">
        <f>Industrial!I67</f>
        <v>0</v>
      </c>
      <c r="J26" s="112">
        <f>Industrial!J67</f>
        <v>0</v>
      </c>
      <c r="K26" s="112">
        <f>Industrial!K67</f>
        <v>0</v>
      </c>
      <c r="L26" s="112">
        <f>Industrial!L67</f>
        <v>0</v>
      </c>
      <c r="M26" s="112">
        <f>Industrial!M67</f>
        <v>0</v>
      </c>
      <c r="N26" s="112">
        <f>Industrial!N67</f>
        <v>0</v>
      </c>
      <c r="O26" s="112">
        <f>Industrial!O67</f>
        <v>0</v>
      </c>
      <c r="P26" s="112">
        <f>Industrial!P67</f>
        <v>0</v>
      </c>
      <c r="Q26" s="112">
        <f>Industrial!Q67</f>
        <v>0</v>
      </c>
      <c r="R26" s="112">
        <f>Industrial!R67</f>
        <v>0</v>
      </c>
      <c r="S26" s="112">
        <f>Industrial!S67</f>
        <v>0</v>
      </c>
      <c r="T26" s="112">
        <f>Industrial!T67</f>
        <v>0</v>
      </c>
      <c r="U26" s="340"/>
      <c r="V26" s="344"/>
    </row>
    <row r="27" spans="1:22" ht="21" customHeight="1" x14ac:dyDescent="0.5">
      <c r="A27" s="7">
        <v>4</v>
      </c>
      <c r="B27" s="55" t="s">
        <v>157</v>
      </c>
      <c r="C27" s="49"/>
      <c r="D27" s="66"/>
      <c r="E27" s="232">
        <f>Social!E14</f>
        <v>0</v>
      </c>
      <c r="F27" s="1" t="s">
        <v>17</v>
      </c>
      <c r="G27" s="345" t="s">
        <v>71</v>
      </c>
      <c r="H27" s="69">
        <f>Social!H14</f>
        <v>0</v>
      </c>
      <c r="I27" s="79">
        <f>Social!I14</f>
        <v>0</v>
      </c>
      <c r="J27" s="79">
        <f>Social!J14</f>
        <v>0</v>
      </c>
      <c r="K27" s="79">
        <f>Social!K14</f>
        <v>0</v>
      </c>
      <c r="L27" s="79">
        <f>Social!L14</f>
        <v>0</v>
      </c>
      <c r="M27" s="79">
        <f>Social!M14</f>
        <v>0</v>
      </c>
      <c r="N27" s="79">
        <f>Social!N14</f>
        <v>0</v>
      </c>
      <c r="O27" s="79">
        <f>Social!O14</f>
        <v>0</v>
      </c>
      <c r="P27" s="79">
        <f>Social!P14</f>
        <v>0</v>
      </c>
      <c r="Q27" s="79">
        <f>Social!Q14</f>
        <v>0</v>
      </c>
      <c r="R27" s="79">
        <f>Social!R14</f>
        <v>0</v>
      </c>
      <c r="S27" s="79">
        <f>Social!S14</f>
        <v>0</v>
      </c>
      <c r="T27" s="79">
        <f>Social!T14</f>
        <v>0</v>
      </c>
      <c r="U27" s="337">
        <f>IFERROR(H28/H27*100,0)</f>
        <v>0</v>
      </c>
      <c r="V27" s="341"/>
    </row>
    <row r="28" spans="1:22" ht="21" customHeight="1" x14ac:dyDescent="0.5">
      <c r="A28" s="7"/>
      <c r="B28" s="55"/>
      <c r="C28" s="49"/>
      <c r="D28" s="56"/>
      <c r="E28" s="227">
        <f>Social!E15</f>
        <v>0</v>
      </c>
      <c r="F28" s="1" t="s">
        <v>18</v>
      </c>
      <c r="G28" s="346"/>
      <c r="H28" s="10">
        <f>Social!H15</f>
        <v>0</v>
      </c>
      <c r="I28" s="10">
        <f>Social!I15</f>
        <v>0</v>
      </c>
      <c r="J28" s="10">
        <f>Social!J15</f>
        <v>0</v>
      </c>
      <c r="K28" s="10">
        <f>Social!K15</f>
        <v>0</v>
      </c>
      <c r="L28" s="10">
        <f>Social!L15</f>
        <v>0</v>
      </c>
      <c r="M28" s="10">
        <f>Social!M15</f>
        <v>0</v>
      </c>
      <c r="N28" s="10">
        <f>Social!N15</f>
        <v>0</v>
      </c>
      <c r="O28" s="10">
        <f>Social!O15</f>
        <v>0</v>
      </c>
      <c r="P28" s="10">
        <f>Social!P15</f>
        <v>0</v>
      </c>
      <c r="Q28" s="10">
        <f>Social!Q15</f>
        <v>0</v>
      </c>
      <c r="R28" s="10">
        <f>Social!R15</f>
        <v>0</v>
      </c>
      <c r="S28" s="10">
        <f>Social!S15</f>
        <v>0</v>
      </c>
      <c r="T28" s="10">
        <f>Social!T15</f>
        <v>0</v>
      </c>
      <c r="U28" s="338"/>
      <c r="V28" s="342"/>
    </row>
    <row r="29" spans="1:22" ht="21" customHeight="1" x14ac:dyDescent="0.5">
      <c r="A29" s="7">
        <v>4.0999999999999996</v>
      </c>
      <c r="B29" s="55" t="s">
        <v>74</v>
      </c>
      <c r="C29" s="184"/>
      <c r="D29" s="81"/>
      <c r="E29" s="132"/>
      <c r="F29" s="181" t="s">
        <v>17</v>
      </c>
      <c r="G29" s="347" t="s">
        <v>75</v>
      </c>
      <c r="H29" s="116">
        <f>Social!H16</f>
        <v>0</v>
      </c>
      <c r="I29" s="40">
        <f>Social!I16</f>
        <v>0</v>
      </c>
      <c r="J29" s="40">
        <f>Social!J16</f>
        <v>0</v>
      </c>
      <c r="K29" s="40">
        <f>Social!K16</f>
        <v>0</v>
      </c>
      <c r="L29" s="40">
        <f>Social!L16</f>
        <v>0</v>
      </c>
      <c r="M29" s="40">
        <f>Social!M16</f>
        <v>0</v>
      </c>
      <c r="N29" s="40">
        <f>Social!N16</f>
        <v>0</v>
      </c>
      <c r="O29" s="40">
        <f>Social!O16</f>
        <v>0</v>
      </c>
      <c r="P29" s="40">
        <f>Social!P16</f>
        <v>0</v>
      </c>
      <c r="Q29" s="40">
        <f>Social!Q16</f>
        <v>0</v>
      </c>
      <c r="R29" s="40">
        <f>Social!R16</f>
        <v>0</v>
      </c>
      <c r="S29" s="40">
        <f>Social!S16</f>
        <v>0</v>
      </c>
      <c r="T29" s="40">
        <f>Social!T16</f>
        <v>0</v>
      </c>
      <c r="U29" s="339">
        <f>IF(H30&lt;=0,0,IF(H30&lt;=300,100,IF(H30="301-400",70,IF(H30&gt;500,50,70))))</f>
        <v>0</v>
      </c>
      <c r="V29" s="358">
        <f>U29</f>
        <v>0</v>
      </c>
    </row>
    <row r="30" spans="1:22" ht="21" customHeight="1" x14ac:dyDescent="0.5">
      <c r="A30" s="189"/>
      <c r="B30" s="57"/>
      <c r="C30" s="187"/>
      <c r="D30" s="133"/>
      <c r="E30" s="143"/>
      <c r="F30" s="185" t="s">
        <v>18</v>
      </c>
      <c r="G30" s="362"/>
      <c r="H30" s="80">
        <f>SUM(I30:T30)</f>
        <v>0</v>
      </c>
      <c r="I30" s="191">
        <f>Social!I17</f>
        <v>0</v>
      </c>
      <c r="J30" s="191">
        <f>Social!J17</f>
        <v>0</v>
      </c>
      <c r="K30" s="191">
        <f>Social!K17</f>
        <v>0</v>
      </c>
      <c r="L30" s="191">
        <f>Social!L17</f>
        <v>0</v>
      </c>
      <c r="M30" s="191">
        <f>Social!M17</f>
        <v>0</v>
      </c>
      <c r="N30" s="191">
        <f>Social!N17</f>
        <v>0</v>
      </c>
      <c r="O30" s="191">
        <f>Social!O17</f>
        <v>0</v>
      </c>
      <c r="P30" s="191">
        <f>Social!P17</f>
        <v>0</v>
      </c>
      <c r="Q30" s="191">
        <f>Social!Q17</f>
        <v>0</v>
      </c>
      <c r="R30" s="191">
        <f>Social!R17</f>
        <v>0</v>
      </c>
      <c r="S30" s="191">
        <f>Social!S17</f>
        <v>0</v>
      </c>
      <c r="T30" s="191">
        <f>Social!T17</f>
        <v>0</v>
      </c>
      <c r="U30" s="340"/>
      <c r="V30" s="359"/>
    </row>
    <row r="31" spans="1:22" ht="21" customHeight="1" x14ac:dyDescent="0.5">
      <c r="A31" s="49"/>
      <c r="B31" s="22"/>
      <c r="C31" s="49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119"/>
    </row>
    <row r="110" ht="27.75" customHeight="1" x14ac:dyDescent="0.5"/>
    <row r="208" spans="1:22" x14ac:dyDescent="0.5">
      <c r="A208" s="31"/>
      <c r="B208" s="4"/>
      <c r="C208" s="4"/>
      <c r="D208" s="4"/>
      <c r="E208" s="106"/>
      <c r="F208" s="4"/>
      <c r="G208" s="49"/>
      <c r="H208" s="4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31"/>
      <c r="V208" s="119"/>
    </row>
  </sheetData>
  <mergeCells count="48">
    <mergeCell ref="G7:G8"/>
    <mergeCell ref="U27:U28"/>
    <mergeCell ref="U29:U30"/>
    <mergeCell ref="V27:V28"/>
    <mergeCell ref="V29:V30"/>
    <mergeCell ref="V7:V8"/>
    <mergeCell ref="V17:V18"/>
    <mergeCell ref="V19:V20"/>
    <mergeCell ref="U21:U22"/>
    <mergeCell ref="U23:U24"/>
    <mergeCell ref="U25:U26"/>
    <mergeCell ref="V21:V22"/>
    <mergeCell ref="V23:V24"/>
    <mergeCell ref="V25:V26"/>
    <mergeCell ref="G29:G30"/>
    <mergeCell ref="G21:G22"/>
    <mergeCell ref="A1:V1"/>
    <mergeCell ref="A2:V2"/>
    <mergeCell ref="B4:D4"/>
    <mergeCell ref="U4:V4"/>
    <mergeCell ref="B5:D5"/>
    <mergeCell ref="I4:K4"/>
    <mergeCell ref="L4:N4"/>
    <mergeCell ref="O4:Q4"/>
    <mergeCell ref="R4:T4"/>
    <mergeCell ref="G27:G28"/>
    <mergeCell ref="G9:G10"/>
    <mergeCell ref="G11:G12"/>
    <mergeCell ref="G13:G14"/>
    <mergeCell ref="G17:G18"/>
    <mergeCell ref="G19:G20"/>
    <mergeCell ref="G15:G16"/>
    <mergeCell ref="B6:D6"/>
    <mergeCell ref="I6:T6"/>
    <mergeCell ref="U6:V6"/>
    <mergeCell ref="G23:G24"/>
    <mergeCell ref="G25:G26"/>
    <mergeCell ref="U7:U8"/>
    <mergeCell ref="U9:U10"/>
    <mergeCell ref="U11:U12"/>
    <mergeCell ref="U13:U14"/>
    <mergeCell ref="V9:V10"/>
    <mergeCell ref="V11:V12"/>
    <mergeCell ref="V13:V14"/>
    <mergeCell ref="U15:U16"/>
    <mergeCell ref="U17:U18"/>
    <mergeCell ref="U19:U20"/>
    <mergeCell ref="V15:V16"/>
  </mergeCells>
  <phoneticPr fontId="9" type="noConversion"/>
  <conditionalFormatting sqref="V29:V30">
    <cfRule type="iconSet" priority="4">
      <iconSet showValue="0">
        <cfvo type="percent" val="0"/>
        <cfvo type="num" val="60" gte="0"/>
        <cfvo type="num" val="70" gte="0"/>
      </iconSet>
    </cfRule>
  </conditionalFormatting>
  <conditionalFormatting sqref="V23:V26">
    <cfRule type="iconSet" priority="3">
      <iconSet showValue="0">
        <cfvo type="percent" val="0"/>
        <cfvo type="num" val="60" gte="0"/>
        <cfvo type="num" val="70" gte="0"/>
      </iconSet>
    </cfRule>
  </conditionalFormatting>
  <conditionalFormatting sqref="V17:V20">
    <cfRule type="iconSet" priority="2">
      <iconSet showValue="0">
        <cfvo type="percent" val="0"/>
        <cfvo type="num" val="60" gte="0"/>
        <cfvo type="num" val="70" gte="0"/>
      </iconSet>
    </cfRule>
  </conditionalFormatting>
  <conditionalFormatting sqref="V11:V14">
    <cfRule type="iconSet" priority="1">
      <iconSet showValue="0">
        <cfvo type="percent" val="0"/>
        <cfvo type="num" val="60" gte="0"/>
        <cfvo type="num" val="70" gte="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72" fitToHeight="0" orientation="landscape" r:id="rId1"/>
  <headerFooter alignWithMargins="0">
    <oddFooter>&amp;R&amp;"Angsana New,ธรรมดา"แผน-ผลการปฏิบัติการ   2563...&amp;P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V457"/>
  <sheetViews>
    <sheetView view="pageBreakPreview" zoomScale="80" zoomScaleNormal="80" zoomScaleSheetLayoutView="80" workbookViewId="0">
      <selection activeCell="O22" sqref="O22"/>
    </sheetView>
  </sheetViews>
  <sheetFormatPr defaultColWidth="9.140625" defaultRowHeight="18.75" x14ac:dyDescent="0.5"/>
  <cols>
    <col min="1" max="1" width="8.5703125" style="6" customWidth="1"/>
    <col min="2" max="2" width="3.28515625" style="6" customWidth="1"/>
    <col min="3" max="3" width="6.42578125" style="6" customWidth="1"/>
    <col min="4" max="4" width="49.7109375" style="6" customWidth="1"/>
    <col min="5" max="5" width="8.5703125" style="6" customWidth="1"/>
    <col min="6" max="6" width="5.7109375" style="6" customWidth="1"/>
    <col min="7" max="7" width="8.5703125" style="6" customWidth="1"/>
    <col min="8" max="8" width="10.42578125" style="6" customWidth="1"/>
    <col min="9" max="9" width="6.85546875" style="6" customWidth="1"/>
    <col min="10" max="10" width="7" style="6" customWidth="1"/>
    <col min="11" max="18" width="6.85546875" style="6" customWidth="1"/>
    <col min="19" max="19" width="7.28515625" style="6" bestFit="1" customWidth="1"/>
    <col min="20" max="20" width="6.85546875" style="6" customWidth="1"/>
    <col min="21" max="22" width="8.5703125" style="6" customWidth="1"/>
    <col min="23" max="23" width="10.5703125" style="18" bestFit="1" customWidth="1"/>
    <col min="24" max="24" width="11.28515625" style="18" bestFit="1" customWidth="1"/>
    <col min="25" max="16384" width="9.140625" style="18"/>
  </cols>
  <sheetData>
    <row r="1" spans="1:22" s="25" customFormat="1" ht="23.25" x14ac:dyDescent="0.5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s="25" customFormat="1" ht="23.25" x14ac:dyDescent="0.5">
      <c r="A3" s="54"/>
      <c r="B3" s="54"/>
      <c r="C3" s="54"/>
      <c r="D3" s="54"/>
      <c r="E3" s="152"/>
      <c r="F3" s="152"/>
      <c r="G3" s="54"/>
      <c r="H3" s="54"/>
      <c r="I3" s="54"/>
      <c r="J3" s="54"/>
      <c r="K3" s="54"/>
      <c r="L3" s="26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s="6" customFormat="1" ht="21" customHeight="1" x14ac:dyDescent="0.5">
      <c r="A4" s="5" t="s">
        <v>32</v>
      </c>
      <c r="B4" s="49"/>
      <c r="I4" s="22"/>
      <c r="J4" s="22"/>
      <c r="L4" s="26" t="s">
        <v>82</v>
      </c>
      <c r="M4" s="22"/>
      <c r="N4" s="22"/>
    </row>
    <row r="5" spans="1:22" s="6" customFormat="1" ht="21" customHeight="1" x14ac:dyDescent="0.3">
      <c r="A5" s="48" t="s">
        <v>110</v>
      </c>
      <c r="B5" s="49"/>
      <c r="I5" s="22"/>
      <c r="J5" s="22"/>
      <c r="L5" s="22" t="s">
        <v>83</v>
      </c>
      <c r="M5" s="22"/>
      <c r="N5" s="22"/>
    </row>
    <row r="6" spans="1:22" s="6" customFormat="1" ht="21" customHeight="1" x14ac:dyDescent="0.5">
      <c r="A6" s="5" t="s">
        <v>33</v>
      </c>
      <c r="B6" s="49"/>
      <c r="I6" s="22"/>
      <c r="J6" s="26"/>
      <c r="L6" s="22" t="s">
        <v>81</v>
      </c>
      <c r="M6" s="26"/>
      <c r="N6" s="22"/>
      <c r="O6" s="49"/>
    </row>
    <row r="7" spans="1:22" s="6" customFormat="1" ht="21" customHeight="1" x14ac:dyDescent="0.3">
      <c r="A7" s="48" t="s">
        <v>78</v>
      </c>
      <c r="B7" s="49"/>
      <c r="I7" s="26"/>
      <c r="J7" s="26"/>
      <c r="L7" s="26" t="s">
        <v>84</v>
      </c>
      <c r="M7" s="26"/>
      <c r="N7" s="26"/>
      <c r="O7" s="49"/>
    </row>
    <row r="8" spans="1:22" s="6" customFormat="1" ht="21" customHeight="1" x14ac:dyDescent="0.5">
      <c r="A8" s="5" t="s">
        <v>79</v>
      </c>
      <c r="B8" s="49"/>
      <c r="I8" s="26"/>
      <c r="J8" s="26"/>
      <c r="L8" s="26" t="s">
        <v>85</v>
      </c>
      <c r="M8" s="26"/>
      <c r="N8" s="26"/>
      <c r="O8" s="49"/>
    </row>
    <row r="9" spans="1:22" s="6" customFormat="1" ht="21" customHeight="1" x14ac:dyDescent="0.5">
      <c r="A9" s="5" t="s">
        <v>93</v>
      </c>
      <c r="B9" s="49"/>
      <c r="I9" s="26"/>
      <c r="J9" s="26"/>
      <c r="L9" s="26" t="s">
        <v>86</v>
      </c>
      <c r="N9" s="26"/>
      <c r="O9" s="49"/>
      <c r="P9" s="49"/>
      <c r="Q9" s="49"/>
      <c r="R9" s="49"/>
      <c r="S9" s="27"/>
      <c r="T9" s="49"/>
    </row>
    <row r="10" spans="1:22" s="6" customFormat="1" ht="21" customHeight="1" x14ac:dyDescent="0.5">
      <c r="A10" s="22" t="s">
        <v>80</v>
      </c>
      <c r="B10" s="49"/>
      <c r="I10" s="26"/>
      <c r="J10" s="26"/>
      <c r="L10" s="5"/>
      <c r="N10" s="26"/>
      <c r="O10" s="49"/>
      <c r="P10" s="49"/>
      <c r="Q10" s="49"/>
      <c r="R10" s="49"/>
      <c r="S10" s="27"/>
      <c r="T10" s="49"/>
    </row>
    <row r="11" spans="1:22" s="6" customFormat="1" ht="21" customHeight="1" x14ac:dyDescent="0.5">
      <c r="A11" s="29" t="s">
        <v>0</v>
      </c>
      <c r="B11" s="349" t="s">
        <v>161</v>
      </c>
      <c r="C11" s="350"/>
      <c r="D11" s="351"/>
      <c r="E11" s="161" t="s">
        <v>152</v>
      </c>
      <c r="F11" s="161" t="s">
        <v>17</v>
      </c>
      <c r="G11" s="29" t="s">
        <v>19</v>
      </c>
      <c r="H11" s="367" t="s">
        <v>34</v>
      </c>
      <c r="I11" s="352" t="s">
        <v>1</v>
      </c>
      <c r="J11" s="357"/>
      <c r="K11" s="353"/>
      <c r="L11" s="352" t="s">
        <v>14</v>
      </c>
      <c r="M11" s="357"/>
      <c r="N11" s="353"/>
      <c r="O11" s="352" t="s">
        <v>15</v>
      </c>
      <c r="P11" s="357"/>
      <c r="Q11" s="353"/>
      <c r="R11" s="352" t="s">
        <v>16</v>
      </c>
      <c r="S11" s="357"/>
      <c r="T11" s="353"/>
      <c r="U11" s="352" t="s">
        <v>24</v>
      </c>
      <c r="V11" s="353"/>
    </row>
    <row r="12" spans="1:22" s="6" customFormat="1" ht="21" customHeight="1" x14ac:dyDescent="0.5">
      <c r="A12" s="7" t="s">
        <v>158</v>
      </c>
      <c r="B12" s="354" t="s">
        <v>27</v>
      </c>
      <c r="C12" s="355"/>
      <c r="D12" s="356"/>
      <c r="E12" s="7" t="s">
        <v>149</v>
      </c>
      <c r="F12" s="7" t="s">
        <v>18</v>
      </c>
      <c r="G12" s="7" t="s">
        <v>20</v>
      </c>
      <c r="H12" s="375"/>
      <c r="I12" s="29" t="s">
        <v>2</v>
      </c>
      <c r="J12" s="29" t="s">
        <v>3</v>
      </c>
      <c r="K12" s="29" t="s">
        <v>4</v>
      </c>
      <c r="L12" s="29" t="s">
        <v>5</v>
      </c>
      <c r="M12" s="29" t="s">
        <v>6</v>
      </c>
      <c r="N12" s="29" t="s">
        <v>7</v>
      </c>
      <c r="O12" s="29" t="s">
        <v>8</v>
      </c>
      <c r="P12" s="29" t="s">
        <v>9</v>
      </c>
      <c r="Q12" s="29" t="s">
        <v>10</v>
      </c>
      <c r="R12" s="29" t="s">
        <v>11</v>
      </c>
      <c r="S12" s="29" t="s">
        <v>12</v>
      </c>
      <c r="T12" s="29" t="s">
        <v>13</v>
      </c>
      <c r="U12" s="29" t="s">
        <v>25</v>
      </c>
      <c r="V12" s="88" t="s">
        <v>26</v>
      </c>
    </row>
    <row r="13" spans="1:22" s="6" customFormat="1" ht="21" customHeight="1" x14ac:dyDescent="0.5">
      <c r="A13" s="94" t="s">
        <v>138</v>
      </c>
      <c r="B13" s="376" t="s">
        <v>133</v>
      </c>
      <c r="C13" s="376"/>
      <c r="D13" s="376"/>
      <c r="E13" s="160" t="s">
        <v>134</v>
      </c>
      <c r="F13" s="160" t="s">
        <v>140</v>
      </c>
      <c r="G13" s="94" t="s">
        <v>141</v>
      </c>
      <c r="H13" s="94" t="s">
        <v>142</v>
      </c>
      <c r="I13" s="329" t="s">
        <v>135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329" t="s">
        <v>136</v>
      </c>
      <c r="V13" s="331"/>
    </row>
    <row r="14" spans="1:22" s="6" customFormat="1" ht="21" customHeight="1" x14ac:dyDescent="0.5">
      <c r="A14" s="61">
        <v>1</v>
      </c>
      <c r="B14" s="55" t="s">
        <v>154</v>
      </c>
      <c r="C14" s="36"/>
      <c r="D14" s="37"/>
      <c r="E14" s="226">
        <f>E16+E36+E66+E96+E156+E186+E216+E246</f>
        <v>0</v>
      </c>
      <c r="F14" s="67" t="s">
        <v>17</v>
      </c>
      <c r="G14" s="61" t="s">
        <v>71</v>
      </c>
      <c r="H14" s="70">
        <f>SUM(I14:T14)</f>
        <v>0</v>
      </c>
      <c r="I14" s="280">
        <f>SUM(I18+I128+I38+I68+I98+I158+I188+I218+I248+I278)</f>
        <v>0</v>
      </c>
      <c r="J14" s="280">
        <f t="shared" ref="J14:T14" si="0">SUM(J18+J128+J38+J68+J98+J158+J188+J218+J248+J278)</f>
        <v>0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0"/>
        <v>0</v>
      </c>
      <c r="U14" s="377">
        <f>IFERROR(H15/H14*100,0)</f>
        <v>0</v>
      </c>
      <c r="V14" s="379"/>
    </row>
    <row r="15" spans="1:22" s="6" customFormat="1" ht="21" customHeight="1" x14ac:dyDescent="0.5">
      <c r="A15" s="13"/>
      <c r="B15" s="19"/>
      <c r="C15" s="20"/>
      <c r="D15" s="21"/>
      <c r="E15" s="227"/>
      <c r="F15" s="68" t="s">
        <v>18</v>
      </c>
      <c r="G15" s="13"/>
      <c r="H15" s="114">
        <f>SUM(I15:T15)</f>
        <v>0</v>
      </c>
      <c r="I15" s="84">
        <f>SUM(I19+I129+I39+I69+I99+I159+I189+I219+I249+I279)</f>
        <v>0</v>
      </c>
      <c r="J15" s="84">
        <f t="shared" ref="J15:T15" si="1">SUM(J19+J129+J39+J69+J99+J159+J189+J219+J249+J279)</f>
        <v>0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0</v>
      </c>
      <c r="U15" s="378"/>
      <c r="V15" s="380"/>
    </row>
    <row r="16" spans="1:22" ht="21" customHeight="1" x14ac:dyDescent="0.5">
      <c r="A16" s="61">
        <v>1.1000000000000001</v>
      </c>
      <c r="B16" s="35" t="s">
        <v>87</v>
      </c>
      <c r="C16" s="36"/>
      <c r="D16" s="36"/>
      <c r="E16" s="226">
        <f>COUNTIF(C20:C32,"*โครงการ*")-COUNTIF(C20:C32,"โครงการ.........")</f>
        <v>0</v>
      </c>
      <c r="F16" s="60" t="s">
        <v>17</v>
      </c>
      <c r="G16" s="374" t="s">
        <v>23</v>
      </c>
      <c r="H16" s="60"/>
      <c r="I16" s="60"/>
      <c r="J16" s="60"/>
      <c r="K16" s="60"/>
      <c r="L16" s="60"/>
      <c r="M16" s="60"/>
      <c r="N16" s="60"/>
      <c r="O16" s="60"/>
      <c r="P16" s="62"/>
      <c r="Q16" s="60"/>
      <c r="R16" s="60"/>
      <c r="S16" s="60"/>
      <c r="T16" s="60"/>
      <c r="U16" s="372">
        <f>IFERROR(H17/H16*100,0)</f>
        <v>0</v>
      </c>
      <c r="V16" s="343">
        <f t="shared" ref="V16" si="2">U16</f>
        <v>0</v>
      </c>
    </row>
    <row r="17" spans="1:22" ht="21" customHeight="1" x14ac:dyDescent="0.5">
      <c r="A17" s="2"/>
      <c r="B17" s="9"/>
      <c r="C17" s="11"/>
      <c r="D17" s="11"/>
      <c r="E17" s="230"/>
      <c r="F17" s="151" t="s">
        <v>18</v>
      </c>
      <c r="G17" s="364"/>
      <c r="H17" s="229"/>
      <c r="I17" s="1"/>
      <c r="J17" s="1"/>
      <c r="K17" s="1"/>
      <c r="L17" s="1"/>
      <c r="M17" s="1"/>
      <c r="N17" s="1"/>
      <c r="O17" s="1"/>
      <c r="P17" s="8"/>
      <c r="Q17" s="1"/>
      <c r="R17" s="1"/>
      <c r="S17" s="1"/>
      <c r="T17" s="1"/>
      <c r="U17" s="373"/>
      <c r="V17" s="343"/>
    </row>
    <row r="18" spans="1:22" ht="21" customHeight="1" x14ac:dyDescent="0.5">
      <c r="A18" s="2"/>
      <c r="B18" s="9" t="s">
        <v>144</v>
      </c>
      <c r="C18" s="11"/>
      <c r="D18" s="63"/>
      <c r="E18" s="169"/>
      <c r="F18" s="151" t="s">
        <v>17</v>
      </c>
      <c r="G18" s="363" t="s">
        <v>71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</row>
    <row r="19" spans="1:22" ht="21" customHeight="1" x14ac:dyDescent="0.5">
      <c r="A19" s="2"/>
      <c r="B19" s="24" t="s">
        <v>145</v>
      </c>
      <c r="C19" s="11"/>
      <c r="D19" s="63"/>
      <c r="E19" s="169"/>
      <c r="F19" s="151" t="s">
        <v>18</v>
      </c>
      <c r="G19" s="36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</row>
    <row r="20" spans="1:22" ht="21" customHeight="1" x14ac:dyDescent="0.5">
      <c r="A20" s="2"/>
      <c r="B20" s="65">
        <v>1</v>
      </c>
      <c r="C20" s="64" t="s">
        <v>237</v>
      </c>
      <c r="D20" s="63"/>
      <c r="E20" s="169"/>
      <c r="F20" s="74" t="s">
        <v>17</v>
      </c>
      <c r="G20" s="365" t="s">
        <v>71</v>
      </c>
      <c r="H20" s="8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</row>
    <row r="21" spans="1:22" ht="21" customHeight="1" x14ac:dyDescent="0.5">
      <c r="A21" s="2"/>
      <c r="B21" s="24"/>
      <c r="C21" s="63"/>
      <c r="D21" s="63"/>
      <c r="E21" s="169"/>
      <c r="F21" s="74" t="s">
        <v>18</v>
      </c>
      <c r="G21" s="366"/>
      <c r="H21" s="8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</row>
    <row r="22" spans="1:22" ht="21" customHeight="1" x14ac:dyDescent="0.5">
      <c r="A22" s="2"/>
      <c r="B22" s="9"/>
      <c r="C22" s="11"/>
      <c r="D22" s="63"/>
      <c r="E22" s="169"/>
      <c r="F22" s="151"/>
      <c r="G22" s="7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</row>
    <row r="23" spans="1:22" ht="21" customHeight="1" x14ac:dyDescent="0.5">
      <c r="A23" s="2"/>
      <c r="B23" s="9"/>
      <c r="C23" s="11"/>
      <c r="D23" s="63"/>
      <c r="E23" s="169"/>
      <c r="F23" s="151"/>
      <c r="G23" s="7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</row>
    <row r="24" spans="1:22" ht="21" customHeight="1" x14ac:dyDescent="0.5">
      <c r="A24" s="2"/>
      <c r="B24" s="9"/>
      <c r="C24" s="11"/>
      <c r="D24" s="63"/>
      <c r="E24" s="169"/>
      <c r="F24" s="151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</row>
    <row r="25" spans="1:22" ht="21" customHeight="1" x14ac:dyDescent="0.5">
      <c r="A25" s="2"/>
      <c r="B25" s="9"/>
      <c r="C25" s="11"/>
      <c r="D25" s="63"/>
      <c r="E25" s="169"/>
      <c r="F25" s="151"/>
      <c r="G25" s="158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3"/>
      <c r="V25" s="3"/>
    </row>
    <row r="26" spans="1:22" ht="21" customHeight="1" x14ac:dyDescent="0.5">
      <c r="A26" s="2"/>
      <c r="B26" s="9"/>
      <c r="C26" s="11"/>
      <c r="D26" s="63"/>
      <c r="E26" s="169"/>
      <c r="F26" s="151"/>
      <c r="G26" s="158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3"/>
      <c r="V26" s="3"/>
    </row>
    <row r="27" spans="1:22" ht="21" customHeight="1" x14ac:dyDescent="0.5">
      <c r="A27" s="2"/>
      <c r="B27" s="9"/>
      <c r="C27" s="11"/>
      <c r="D27" s="63"/>
      <c r="E27" s="169"/>
      <c r="F27" s="151"/>
      <c r="G27" s="7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</row>
    <row r="28" spans="1:22" ht="21" customHeight="1" x14ac:dyDescent="0.5">
      <c r="A28" s="2"/>
      <c r="B28" s="9"/>
      <c r="C28" s="11"/>
      <c r="D28" s="63"/>
      <c r="E28" s="169"/>
      <c r="F28" s="151"/>
      <c r="G28" s="7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</row>
    <row r="29" spans="1:22" ht="21" customHeight="1" x14ac:dyDescent="0.5">
      <c r="A29" s="2"/>
      <c r="B29" s="65"/>
      <c r="C29" s="64"/>
      <c r="D29" s="63"/>
      <c r="E29" s="170"/>
      <c r="F29" s="15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</row>
    <row r="30" spans="1:22" ht="21" customHeight="1" x14ac:dyDescent="0.5">
      <c r="A30" s="2"/>
      <c r="B30" s="24"/>
      <c r="C30" s="63"/>
      <c r="D30" s="63"/>
      <c r="E30" s="170"/>
      <c r="F30" s="151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</row>
    <row r="31" spans="1:22" ht="21" customHeight="1" x14ac:dyDescent="0.5">
      <c r="A31" s="2"/>
      <c r="B31" s="65"/>
      <c r="C31" s="64"/>
      <c r="D31" s="11"/>
      <c r="E31" s="170"/>
      <c r="F31" s="151"/>
      <c r="G31" s="3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</row>
    <row r="32" spans="1:22" ht="21" customHeight="1" x14ac:dyDescent="0.5">
      <c r="A32" s="2"/>
      <c r="B32" s="65"/>
      <c r="C32" s="64"/>
      <c r="D32" s="20"/>
      <c r="E32" s="171"/>
      <c r="F32" s="151"/>
      <c r="G32" s="3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</row>
    <row r="33" spans="1:22" ht="21" customHeight="1" x14ac:dyDescent="0.5">
      <c r="A33" s="45" t="s">
        <v>151</v>
      </c>
      <c r="B33" s="23"/>
      <c r="C33" s="52"/>
      <c r="D33" s="23"/>
      <c r="E33" s="15"/>
      <c r="F33" s="153"/>
      <c r="G33" s="15"/>
      <c r="H33" s="16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15"/>
      <c r="V33" s="15"/>
    </row>
    <row r="34" spans="1:22" s="6" customFormat="1" ht="21" customHeight="1" x14ac:dyDescent="0.5">
      <c r="A34" s="161" t="s">
        <v>0</v>
      </c>
      <c r="B34" s="349" t="s">
        <v>161</v>
      </c>
      <c r="C34" s="350"/>
      <c r="D34" s="351"/>
      <c r="E34" s="161" t="s">
        <v>152</v>
      </c>
      <c r="F34" s="161" t="s">
        <v>17</v>
      </c>
      <c r="G34" s="161" t="s">
        <v>19</v>
      </c>
      <c r="H34" s="367" t="s">
        <v>34</v>
      </c>
      <c r="I34" s="352" t="s">
        <v>1</v>
      </c>
      <c r="J34" s="357"/>
      <c r="K34" s="353"/>
      <c r="L34" s="352" t="s">
        <v>14</v>
      </c>
      <c r="M34" s="357"/>
      <c r="N34" s="353"/>
      <c r="O34" s="352" t="s">
        <v>15</v>
      </c>
      <c r="P34" s="357"/>
      <c r="Q34" s="353"/>
      <c r="R34" s="352" t="s">
        <v>16</v>
      </c>
      <c r="S34" s="357"/>
      <c r="T34" s="353"/>
      <c r="U34" s="352" t="s">
        <v>24</v>
      </c>
      <c r="V34" s="353"/>
    </row>
    <row r="35" spans="1:22" s="6" customFormat="1" ht="21" customHeight="1" x14ac:dyDescent="0.5">
      <c r="A35" s="162" t="s">
        <v>158</v>
      </c>
      <c r="B35" s="369" t="s">
        <v>27</v>
      </c>
      <c r="C35" s="370"/>
      <c r="D35" s="371"/>
      <c r="E35" s="162" t="s">
        <v>149</v>
      </c>
      <c r="F35" s="162" t="s">
        <v>18</v>
      </c>
      <c r="G35" s="162" t="s">
        <v>20</v>
      </c>
      <c r="H35" s="368"/>
      <c r="I35" s="38" t="s">
        <v>2</v>
      </c>
      <c r="J35" s="38" t="s">
        <v>3</v>
      </c>
      <c r="K35" s="38" t="s">
        <v>4</v>
      </c>
      <c r="L35" s="38" t="s">
        <v>5</v>
      </c>
      <c r="M35" s="38" t="s">
        <v>6</v>
      </c>
      <c r="N35" s="38" t="s">
        <v>7</v>
      </c>
      <c r="O35" s="38" t="s">
        <v>8</v>
      </c>
      <c r="P35" s="38" t="s">
        <v>9</v>
      </c>
      <c r="Q35" s="38" t="s">
        <v>10</v>
      </c>
      <c r="R35" s="38" t="s">
        <v>11</v>
      </c>
      <c r="S35" s="38" t="s">
        <v>12</v>
      </c>
      <c r="T35" s="38" t="s">
        <v>13</v>
      </c>
      <c r="U35" s="38" t="s">
        <v>25</v>
      </c>
      <c r="V35" s="155" t="s">
        <v>26</v>
      </c>
    </row>
    <row r="36" spans="1:22" ht="21" customHeight="1" x14ac:dyDescent="0.5">
      <c r="A36" s="172" t="s">
        <v>22</v>
      </c>
      <c r="B36" s="173" t="s">
        <v>119</v>
      </c>
      <c r="C36" s="174"/>
      <c r="D36" s="175"/>
      <c r="E36" s="226">
        <f>COUNTIF(C40:C62,"*โครงการ*")-COUNTIF(C40:C62,"โครงการ.........")</f>
        <v>0</v>
      </c>
      <c r="F36" s="150" t="s">
        <v>17</v>
      </c>
      <c r="G36" s="332" t="s">
        <v>21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372">
        <f>IFERROR(H37/H36*100,0)</f>
        <v>0</v>
      </c>
      <c r="V36" s="343">
        <f t="shared" ref="V36" si="3">U36</f>
        <v>0</v>
      </c>
    </row>
    <row r="37" spans="1:22" ht="21" customHeight="1" x14ac:dyDescent="0.5">
      <c r="A37" s="2"/>
      <c r="B37" s="9" t="s">
        <v>120</v>
      </c>
      <c r="C37" s="11"/>
      <c r="D37" s="17"/>
      <c r="E37" s="230"/>
      <c r="F37" s="151" t="s">
        <v>18</v>
      </c>
      <c r="G37" s="36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73"/>
      <c r="V37" s="343"/>
    </row>
    <row r="38" spans="1:22" ht="21" customHeight="1" x14ac:dyDescent="0.5">
      <c r="A38" s="2"/>
      <c r="B38" s="9" t="s">
        <v>144</v>
      </c>
      <c r="C38" s="11"/>
      <c r="D38" s="63"/>
      <c r="E38" s="169"/>
      <c r="F38" s="151" t="s">
        <v>17</v>
      </c>
      <c r="G38" s="363" t="s">
        <v>71</v>
      </c>
      <c r="H38" s="8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</row>
    <row r="39" spans="1:22" ht="21" customHeight="1" x14ac:dyDescent="0.5">
      <c r="A39" s="2"/>
      <c r="B39" s="24" t="s">
        <v>145</v>
      </c>
      <c r="C39" s="11"/>
      <c r="D39" s="63"/>
      <c r="E39" s="169"/>
      <c r="F39" s="151" t="s">
        <v>18</v>
      </c>
      <c r="G39" s="364"/>
      <c r="H39" s="8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</row>
    <row r="40" spans="1:22" ht="21" customHeight="1" x14ac:dyDescent="0.5">
      <c r="A40" s="2"/>
      <c r="B40" s="65">
        <v>1</v>
      </c>
      <c r="C40" s="64" t="s">
        <v>237</v>
      </c>
      <c r="D40" s="63"/>
      <c r="E40" s="169"/>
      <c r="F40" s="74" t="s">
        <v>17</v>
      </c>
      <c r="G40" s="365" t="s">
        <v>71</v>
      </c>
      <c r="H40" s="8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</row>
    <row r="41" spans="1:22" ht="21" customHeight="1" x14ac:dyDescent="0.5">
      <c r="A41" s="2"/>
      <c r="B41" s="24"/>
      <c r="C41" s="63"/>
      <c r="D41" s="63"/>
      <c r="E41" s="169"/>
      <c r="F41" s="74" t="s">
        <v>18</v>
      </c>
      <c r="G41" s="366"/>
      <c r="H41" s="8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</row>
    <row r="42" spans="1:22" ht="21" customHeight="1" x14ac:dyDescent="0.5">
      <c r="A42" s="2"/>
      <c r="B42" s="9"/>
      <c r="C42" s="11"/>
      <c r="D42" s="63"/>
      <c r="E42" s="169"/>
      <c r="F42" s="151"/>
      <c r="G42" s="7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</row>
    <row r="43" spans="1:22" ht="21" customHeight="1" x14ac:dyDescent="0.5">
      <c r="A43" s="2"/>
      <c r="B43" s="9"/>
      <c r="C43" s="11"/>
      <c r="D43" s="63"/>
      <c r="E43" s="169"/>
      <c r="F43" s="151"/>
      <c r="G43" s="7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</row>
    <row r="44" spans="1:22" ht="21" customHeight="1" x14ac:dyDescent="0.5">
      <c r="A44" s="2"/>
      <c r="B44" s="9"/>
      <c r="C44" s="11"/>
      <c r="D44" s="63"/>
      <c r="E44" s="169"/>
      <c r="F44" s="151"/>
      <c r="G44" s="7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</row>
    <row r="45" spans="1:22" ht="21" customHeight="1" x14ac:dyDescent="0.5">
      <c r="A45" s="2"/>
      <c r="B45" s="9"/>
      <c r="C45" s="11"/>
      <c r="D45" s="63"/>
      <c r="E45" s="169"/>
      <c r="F45" s="151"/>
      <c r="G45" s="7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</row>
    <row r="46" spans="1:22" ht="21" customHeight="1" x14ac:dyDescent="0.5">
      <c r="A46" s="2"/>
      <c r="B46" s="9"/>
      <c r="C46" s="11"/>
      <c r="D46" s="63"/>
      <c r="E46" s="169"/>
      <c r="F46" s="151"/>
      <c r="G46" s="7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</row>
    <row r="47" spans="1:22" ht="21" customHeight="1" x14ac:dyDescent="0.5">
      <c r="A47" s="2"/>
      <c r="B47" s="9"/>
      <c r="C47" s="11"/>
      <c r="D47" s="63"/>
      <c r="E47" s="169"/>
      <c r="F47" s="151"/>
      <c r="G47" s="7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</row>
    <row r="48" spans="1:22" ht="21" customHeight="1" x14ac:dyDescent="0.5">
      <c r="A48" s="2"/>
      <c r="B48" s="9"/>
      <c r="C48" s="11"/>
      <c r="D48" s="63"/>
      <c r="E48" s="169"/>
      <c r="F48" s="151"/>
      <c r="G48" s="7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</row>
    <row r="49" spans="1:22" ht="21" customHeight="1" x14ac:dyDescent="0.5">
      <c r="A49" s="2"/>
      <c r="B49" s="9"/>
      <c r="C49" s="11"/>
      <c r="D49" s="63"/>
      <c r="E49" s="169"/>
      <c r="F49" s="151"/>
      <c r="G49" s="7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</row>
    <row r="50" spans="1:22" ht="21" customHeight="1" x14ac:dyDescent="0.5">
      <c r="A50" s="2"/>
      <c r="B50" s="9"/>
      <c r="C50" s="11"/>
      <c r="D50" s="63"/>
      <c r="E50" s="169"/>
      <c r="F50" s="151"/>
      <c r="G50" s="7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</row>
    <row r="51" spans="1:22" ht="21" customHeight="1" x14ac:dyDescent="0.5">
      <c r="A51" s="2"/>
      <c r="B51" s="9"/>
      <c r="C51" s="11"/>
      <c r="D51" s="63"/>
      <c r="E51" s="169"/>
      <c r="F51" s="151"/>
      <c r="G51" s="7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</row>
    <row r="52" spans="1:22" ht="21" customHeight="1" x14ac:dyDescent="0.5">
      <c r="A52" s="2"/>
      <c r="B52" s="9"/>
      <c r="C52" s="11"/>
      <c r="D52" s="63"/>
      <c r="E52" s="169"/>
      <c r="F52" s="151"/>
      <c r="G52" s="7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</row>
    <row r="53" spans="1:22" ht="21" customHeight="1" x14ac:dyDescent="0.5">
      <c r="A53" s="2"/>
      <c r="B53" s="9"/>
      <c r="C53" s="11"/>
      <c r="D53" s="63"/>
      <c r="E53" s="169"/>
      <c r="F53" s="151"/>
      <c r="G53" s="7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</row>
    <row r="54" spans="1:22" ht="21" customHeight="1" x14ac:dyDescent="0.5">
      <c r="A54" s="2"/>
      <c r="B54" s="9"/>
      <c r="C54" s="11"/>
      <c r="D54" s="63"/>
      <c r="E54" s="169"/>
      <c r="F54" s="151"/>
      <c r="G54" s="7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</row>
    <row r="55" spans="1:22" ht="21" customHeight="1" x14ac:dyDescent="0.5">
      <c r="A55" s="2"/>
      <c r="B55" s="9"/>
      <c r="C55" s="11"/>
      <c r="D55" s="63"/>
      <c r="E55" s="169"/>
      <c r="F55" s="151"/>
      <c r="G55" s="158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3"/>
      <c r="V55" s="3"/>
    </row>
    <row r="56" spans="1:22" ht="21" customHeight="1" x14ac:dyDescent="0.5">
      <c r="A56" s="2"/>
      <c r="B56" s="9"/>
      <c r="C56" s="11"/>
      <c r="D56" s="63"/>
      <c r="E56" s="169"/>
      <c r="F56" s="151"/>
      <c r="G56" s="158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3"/>
      <c r="V56" s="3"/>
    </row>
    <row r="57" spans="1:22" ht="21" customHeight="1" x14ac:dyDescent="0.5">
      <c r="A57" s="2"/>
      <c r="B57" s="9"/>
      <c r="C57" s="11"/>
      <c r="D57" s="63"/>
      <c r="E57" s="169"/>
      <c r="F57" s="151"/>
      <c r="G57" s="7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</row>
    <row r="58" spans="1:22" ht="21" customHeight="1" x14ac:dyDescent="0.5">
      <c r="A58" s="2"/>
      <c r="B58" s="9"/>
      <c r="C58" s="11"/>
      <c r="D58" s="63"/>
      <c r="E58" s="169"/>
      <c r="F58" s="151"/>
      <c r="G58" s="7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</row>
    <row r="59" spans="1:22" ht="21" customHeight="1" x14ac:dyDescent="0.5">
      <c r="A59" s="2"/>
      <c r="B59" s="65"/>
      <c r="C59" s="64"/>
      <c r="D59" s="63"/>
      <c r="E59" s="170"/>
      <c r="F59" s="151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</row>
    <row r="60" spans="1:22" ht="21" customHeight="1" x14ac:dyDescent="0.5">
      <c r="A60" s="2"/>
      <c r="B60" s="24"/>
      <c r="C60" s="63"/>
      <c r="D60" s="63"/>
      <c r="E60" s="170"/>
      <c r="F60" s="151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</row>
    <row r="61" spans="1:22" ht="21" customHeight="1" x14ac:dyDescent="0.5">
      <c r="A61" s="2"/>
      <c r="B61" s="65"/>
      <c r="C61" s="64"/>
      <c r="D61" s="11"/>
      <c r="E61" s="170"/>
      <c r="F61" s="151"/>
      <c r="G61" s="3"/>
      <c r="H61" s="3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</row>
    <row r="62" spans="1:22" ht="21" customHeight="1" x14ac:dyDescent="0.5">
      <c r="A62" s="2"/>
      <c r="B62" s="65"/>
      <c r="C62" s="64"/>
      <c r="D62" s="20"/>
      <c r="E62" s="171"/>
      <c r="F62" s="151"/>
      <c r="G62" s="3"/>
      <c r="H62" s="3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</row>
    <row r="63" spans="1:22" ht="21" customHeight="1" x14ac:dyDescent="0.5">
      <c r="A63" s="45" t="s">
        <v>151</v>
      </c>
      <c r="B63" s="23"/>
      <c r="C63" s="72"/>
      <c r="D63" s="23"/>
      <c r="E63" s="15"/>
      <c r="F63" s="153"/>
      <c r="G63" s="15"/>
      <c r="H63" s="16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15"/>
      <c r="V63" s="15"/>
    </row>
    <row r="64" spans="1:22" s="6" customFormat="1" ht="21" customHeight="1" x14ac:dyDescent="0.5">
      <c r="A64" s="161" t="s">
        <v>0</v>
      </c>
      <c r="B64" s="349" t="s">
        <v>161</v>
      </c>
      <c r="C64" s="350"/>
      <c r="D64" s="351"/>
      <c r="E64" s="161" t="s">
        <v>152</v>
      </c>
      <c r="F64" s="161" t="s">
        <v>17</v>
      </c>
      <c r="G64" s="161" t="s">
        <v>19</v>
      </c>
      <c r="H64" s="367" t="s">
        <v>34</v>
      </c>
      <c r="I64" s="352" t="s">
        <v>1</v>
      </c>
      <c r="J64" s="357"/>
      <c r="K64" s="353"/>
      <c r="L64" s="352" t="s">
        <v>14</v>
      </c>
      <c r="M64" s="357"/>
      <c r="N64" s="353"/>
      <c r="O64" s="352" t="s">
        <v>15</v>
      </c>
      <c r="P64" s="357"/>
      <c r="Q64" s="353"/>
      <c r="R64" s="352" t="s">
        <v>16</v>
      </c>
      <c r="S64" s="357"/>
      <c r="T64" s="353"/>
      <c r="U64" s="352" t="s">
        <v>24</v>
      </c>
      <c r="V64" s="353"/>
    </row>
    <row r="65" spans="1:22" s="6" customFormat="1" ht="21" customHeight="1" x14ac:dyDescent="0.5">
      <c r="A65" s="162" t="s">
        <v>158</v>
      </c>
      <c r="B65" s="369" t="s">
        <v>27</v>
      </c>
      <c r="C65" s="370"/>
      <c r="D65" s="371"/>
      <c r="E65" s="162" t="s">
        <v>149</v>
      </c>
      <c r="F65" s="162" t="s">
        <v>18</v>
      </c>
      <c r="G65" s="162" t="s">
        <v>20</v>
      </c>
      <c r="H65" s="368"/>
      <c r="I65" s="38" t="s">
        <v>2</v>
      </c>
      <c r="J65" s="38" t="s">
        <v>3</v>
      </c>
      <c r="K65" s="38" t="s">
        <v>4</v>
      </c>
      <c r="L65" s="38" t="s">
        <v>5</v>
      </c>
      <c r="M65" s="38" t="s">
        <v>6</v>
      </c>
      <c r="N65" s="38" t="s">
        <v>7</v>
      </c>
      <c r="O65" s="38" t="s">
        <v>8</v>
      </c>
      <c r="P65" s="38" t="s">
        <v>9</v>
      </c>
      <c r="Q65" s="38" t="s">
        <v>10</v>
      </c>
      <c r="R65" s="38" t="s">
        <v>11</v>
      </c>
      <c r="S65" s="38" t="s">
        <v>12</v>
      </c>
      <c r="T65" s="38" t="s">
        <v>13</v>
      </c>
      <c r="U65" s="38" t="s">
        <v>25</v>
      </c>
      <c r="V65" s="155" t="s">
        <v>26</v>
      </c>
    </row>
    <row r="66" spans="1:22" ht="21" customHeight="1" x14ac:dyDescent="0.5">
      <c r="A66" s="2" t="s">
        <v>28</v>
      </c>
      <c r="B66" s="9" t="s">
        <v>36</v>
      </c>
      <c r="C66" s="11"/>
      <c r="D66" s="12"/>
      <c r="E66" s="226">
        <f>COUNTIF(C70:C92,"*โครงการ*")-COUNTIF(C70:C92,"โครงการ.........")</f>
        <v>0</v>
      </c>
      <c r="F66" s="151" t="s">
        <v>17</v>
      </c>
      <c r="G66" s="363" t="s">
        <v>21</v>
      </c>
      <c r="H66" s="1"/>
      <c r="I66" s="1"/>
      <c r="J66" s="1"/>
      <c r="K66" s="1"/>
      <c r="L66" s="1"/>
      <c r="M66" s="1"/>
      <c r="N66" s="1"/>
      <c r="O66" s="1"/>
      <c r="P66" s="8"/>
      <c r="Q66" s="1"/>
      <c r="R66" s="1"/>
      <c r="S66" s="1"/>
      <c r="T66" s="1"/>
      <c r="U66" s="372">
        <f>IFERROR(H67/H66*100,0)</f>
        <v>0</v>
      </c>
      <c r="V66" s="343">
        <f t="shared" ref="V66" si="4">U66</f>
        <v>0</v>
      </c>
    </row>
    <row r="67" spans="1:22" ht="21" customHeight="1" x14ac:dyDescent="0.5">
      <c r="A67" s="2"/>
      <c r="B67" s="9"/>
      <c r="C67" s="11"/>
      <c r="D67" s="43"/>
      <c r="E67" s="230"/>
      <c r="F67" s="151" t="s">
        <v>18</v>
      </c>
      <c r="G67" s="364"/>
      <c r="H67" s="1"/>
      <c r="I67" s="1"/>
      <c r="J67" s="1"/>
      <c r="K67" s="1"/>
      <c r="L67" s="1"/>
      <c r="M67" s="1"/>
      <c r="N67" s="1"/>
      <c r="O67" s="1"/>
      <c r="P67" s="8"/>
      <c r="Q67" s="1"/>
      <c r="R67" s="1"/>
      <c r="S67" s="1"/>
      <c r="T67" s="1"/>
      <c r="U67" s="373"/>
      <c r="V67" s="343"/>
    </row>
    <row r="68" spans="1:22" ht="21" customHeight="1" x14ac:dyDescent="0.5">
      <c r="A68" s="2"/>
      <c r="B68" s="9" t="s">
        <v>144</v>
      </c>
      <c r="C68" s="11"/>
      <c r="D68" s="63"/>
      <c r="E68" s="169"/>
      <c r="F68" s="151" t="s">
        <v>17</v>
      </c>
      <c r="G68" s="363" t="s">
        <v>71</v>
      </c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3"/>
      <c r="V68" s="3"/>
    </row>
    <row r="69" spans="1:22" ht="21" customHeight="1" x14ac:dyDescent="0.5">
      <c r="A69" s="2"/>
      <c r="B69" s="24" t="s">
        <v>145</v>
      </c>
      <c r="C69" s="11"/>
      <c r="D69" s="63"/>
      <c r="E69" s="169"/>
      <c r="F69" s="151" t="s">
        <v>18</v>
      </c>
      <c r="G69" s="364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3"/>
      <c r="V69" s="3"/>
    </row>
    <row r="70" spans="1:22" ht="21" customHeight="1" x14ac:dyDescent="0.5">
      <c r="A70" s="2"/>
      <c r="B70" s="65">
        <v>1</v>
      </c>
      <c r="C70" s="64" t="s">
        <v>237</v>
      </c>
      <c r="D70" s="63"/>
      <c r="E70" s="169"/>
      <c r="F70" s="74" t="s">
        <v>17</v>
      </c>
      <c r="G70" s="365" t="s">
        <v>71</v>
      </c>
      <c r="H70" s="44"/>
      <c r="I70" s="44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3"/>
      <c r="V70" s="3"/>
    </row>
    <row r="71" spans="1:22" ht="21" customHeight="1" x14ac:dyDescent="0.5">
      <c r="A71" s="2"/>
      <c r="B71" s="24"/>
      <c r="C71" s="64"/>
      <c r="D71" s="63"/>
      <c r="E71" s="169"/>
      <c r="F71" s="74" t="s">
        <v>18</v>
      </c>
      <c r="G71" s="36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3"/>
      <c r="V71" s="3"/>
    </row>
    <row r="72" spans="1:22" ht="21" customHeight="1" x14ac:dyDescent="0.5">
      <c r="A72" s="2"/>
      <c r="B72" s="9"/>
      <c r="C72" s="190"/>
      <c r="D72" s="63"/>
      <c r="E72" s="169"/>
      <c r="F72" s="151"/>
      <c r="G72" s="89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3"/>
      <c r="V72" s="3"/>
    </row>
    <row r="73" spans="1:22" ht="21" customHeight="1" x14ac:dyDescent="0.5">
      <c r="A73" s="2"/>
      <c r="B73" s="65"/>
      <c r="C73" s="64"/>
      <c r="D73" s="64"/>
      <c r="E73" s="169"/>
      <c r="F73" s="74"/>
      <c r="G73" s="365"/>
      <c r="H73" s="44"/>
      <c r="I73" s="178"/>
      <c r="J73" s="178"/>
      <c r="K73" s="44"/>
      <c r="L73" s="85"/>
      <c r="M73" s="85"/>
      <c r="N73" s="85"/>
      <c r="O73" s="85"/>
      <c r="P73" s="85"/>
      <c r="Q73" s="85"/>
      <c r="R73" s="85"/>
      <c r="S73" s="85"/>
      <c r="T73" s="85"/>
      <c r="U73" s="3"/>
      <c r="V73" s="3"/>
    </row>
    <row r="74" spans="1:22" ht="21" customHeight="1" x14ac:dyDescent="0.5">
      <c r="A74" s="2"/>
      <c r="B74" s="65"/>
      <c r="C74" s="64"/>
      <c r="D74" s="64"/>
      <c r="E74" s="169"/>
      <c r="F74" s="74"/>
      <c r="G74" s="366"/>
      <c r="H74" s="178"/>
      <c r="I74" s="178"/>
      <c r="J74" s="178"/>
      <c r="K74" s="178"/>
      <c r="L74" s="85"/>
      <c r="M74" s="85"/>
      <c r="N74" s="85"/>
      <c r="O74" s="85"/>
      <c r="P74" s="85"/>
      <c r="Q74" s="85"/>
      <c r="R74" s="85"/>
      <c r="S74" s="85"/>
      <c r="T74" s="85"/>
      <c r="U74" s="3"/>
      <c r="V74" s="3"/>
    </row>
    <row r="75" spans="1:22" ht="21" customHeight="1" x14ac:dyDescent="0.5">
      <c r="A75" s="2"/>
      <c r="B75" s="9"/>
      <c r="C75" s="64"/>
      <c r="D75" s="63"/>
      <c r="E75" s="169"/>
      <c r="F75" s="151"/>
      <c r="G75" s="89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3"/>
      <c r="V75" s="3"/>
    </row>
    <row r="76" spans="1:22" ht="21" customHeight="1" x14ac:dyDescent="0.5">
      <c r="A76" s="2"/>
      <c r="B76" s="9"/>
      <c r="C76" s="11"/>
      <c r="D76" s="63"/>
      <c r="E76" s="169"/>
      <c r="F76" s="151"/>
      <c r="G76" s="89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3"/>
      <c r="V76" s="3"/>
    </row>
    <row r="77" spans="1:22" ht="21" customHeight="1" x14ac:dyDescent="0.5">
      <c r="A77" s="2"/>
      <c r="B77" s="9"/>
      <c r="C77" s="11"/>
      <c r="D77" s="63"/>
      <c r="E77" s="169"/>
      <c r="F77" s="151"/>
      <c r="G77" s="89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3"/>
      <c r="V77" s="3"/>
    </row>
    <row r="78" spans="1:22" ht="21" customHeight="1" x14ac:dyDescent="0.5">
      <c r="A78" s="2"/>
      <c r="B78" s="9"/>
      <c r="C78" s="11"/>
      <c r="D78" s="63"/>
      <c r="E78" s="169"/>
      <c r="F78" s="151"/>
      <c r="G78" s="89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3"/>
      <c r="V78" s="3"/>
    </row>
    <row r="79" spans="1:22" ht="21" customHeight="1" x14ac:dyDescent="0.5">
      <c r="A79" s="2"/>
      <c r="B79" s="9"/>
      <c r="C79" s="11"/>
      <c r="D79" s="63"/>
      <c r="E79" s="169"/>
      <c r="F79" s="151"/>
      <c r="G79" s="89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3"/>
      <c r="V79" s="3"/>
    </row>
    <row r="80" spans="1:22" ht="21" customHeight="1" x14ac:dyDescent="0.5">
      <c r="A80" s="2"/>
      <c r="B80" s="9"/>
      <c r="C80" s="11"/>
      <c r="D80" s="63"/>
      <c r="E80" s="169"/>
      <c r="F80" s="151"/>
      <c r="G80" s="89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3"/>
      <c r="V80" s="3"/>
    </row>
    <row r="81" spans="1:22" ht="21" customHeight="1" x14ac:dyDescent="0.5">
      <c r="A81" s="2"/>
      <c r="B81" s="9"/>
      <c r="C81" s="11"/>
      <c r="D81" s="63"/>
      <c r="E81" s="169"/>
      <c r="F81" s="151"/>
      <c r="G81" s="89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3"/>
      <c r="V81" s="3"/>
    </row>
    <row r="82" spans="1:22" ht="21" customHeight="1" x14ac:dyDescent="0.5">
      <c r="A82" s="2"/>
      <c r="B82" s="9"/>
      <c r="C82" s="11"/>
      <c r="D82" s="63"/>
      <c r="E82" s="169"/>
      <c r="F82" s="151"/>
      <c r="G82" s="89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3"/>
      <c r="V82" s="3"/>
    </row>
    <row r="83" spans="1:22" ht="21" customHeight="1" x14ac:dyDescent="0.5">
      <c r="A83" s="2"/>
      <c r="B83" s="9"/>
      <c r="C83" s="11"/>
      <c r="D83" s="63"/>
      <c r="E83" s="169"/>
      <c r="F83" s="151"/>
      <c r="G83" s="89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3"/>
      <c r="V83" s="3"/>
    </row>
    <row r="84" spans="1:22" ht="21" customHeight="1" x14ac:dyDescent="0.5">
      <c r="A84" s="2"/>
      <c r="B84" s="9"/>
      <c r="C84" s="11"/>
      <c r="D84" s="63"/>
      <c r="E84" s="169"/>
      <c r="F84" s="151"/>
      <c r="G84" s="89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3"/>
      <c r="V84" s="3"/>
    </row>
    <row r="85" spans="1:22" ht="21" customHeight="1" x14ac:dyDescent="0.5">
      <c r="A85" s="2"/>
      <c r="B85" s="9"/>
      <c r="C85" s="11"/>
      <c r="D85" s="63"/>
      <c r="E85" s="169"/>
      <c r="F85" s="151"/>
      <c r="G85" s="158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3"/>
      <c r="V85" s="3"/>
    </row>
    <row r="86" spans="1:22" ht="21" customHeight="1" x14ac:dyDescent="0.5">
      <c r="A86" s="2"/>
      <c r="B86" s="9"/>
      <c r="C86" s="11"/>
      <c r="D86" s="63"/>
      <c r="E86" s="169"/>
      <c r="F86" s="151"/>
      <c r="G86" s="158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3"/>
      <c r="V86" s="3"/>
    </row>
    <row r="87" spans="1:22" ht="21" customHeight="1" x14ac:dyDescent="0.5">
      <c r="A87" s="2"/>
      <c r="B87" s="9"/>
      <c r="C87" s="11"/>
      <c r="D87" s="63"/>
      <c r="E87" s="169"/>
      <c r="F87" s="151"/>
      <c r="G87" s="89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3"/>
      <c r="V87" s="3"/>
    </row>
    <row r="88" spans="1:22" ht="21" customHeight="1" x14ac:dyDescent="0.5">
      <c r="A88" s="2"/>
      <c r="B88" s="9"/>
      <c r="C88" s="11"/>
      <c r="D88" s="63"/>
      <c r="E88" s="169"/>
      <c r="F88" s="151"/>
      <c r="G88" s="89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3"/>
      <c r="V88" s="3"/>
    </row>
    <row r="89" spans="1:22" ht="21" customHeight="1" x14ac:dyDescent="0.5">
      <c r="A89" s="2"/>
      <c r="B89" s="9"/>
      <c r="C89" s="11"/>
      <c r="D89" s="63"/>
      <c r="E89" s="169"/>
      <c r="F89" s="151"/>
      <c r="G89" s="89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3"/>
      <c r="V89" s="3"/>
    </row>
    <row r="90" spans="1:22" ht="21" customHeight="1" x14ac:dyDescent="0.5">
      <c r="A90" s="2"/>
      <c r="B90" s="65"/>
      <c r="C90" s="64"/>
      <c r="D90" s="63"/>
      <c r="E90" s="170"/>
      <c r="F90" s="151"/>
      <c r="G90" s="3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3"/>
      <c r="V90" s="3"/>
    </row>
    <row r="91" spans="1:22" ht="21" customHeight="1" x14ac:dyDescent="0.5">
      <c r="A91" s="47"/>
      <c r="B91" s="24"/>
      <c r="C91" s="11"/>
      <c r="D91" s="63"/>
      <c r="E91" s="170"/>
      <c r="F91" s="151"/>
      <c r="G91" s="3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3"/>
      <c r="V91" s="3"/>
    </row>
    <row r="92" spans="1:22" ht="21" customHeight="1" x14ac:dyDescent="0.5">
      <c r="A92" s="13"/>
      <c r="B92" s="24"/>
      <c r="C92" s="11"/>
      <c r="D92" s="176"/>
      <c r="E92" s="171"/>
      <c r="F92" s="151"/>
      <c r="G92" s="3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3"/>
      <c r="V92" s="3"/>
    </row>
    <row r="93" spans="1:22" ht="21" customHeight="1" x14ac:dyDescent="0.5">
      <c r="A93" s="45" t="s">
        <v>151</v>
      </c>
      <c r="B93" s="23"/>
      <c r="C93" s="72"/>
      <c r="D93" s="23"/>
      <c r="E93" s="15"/>
      <c r="F93" s="153"/>
      <c r="G93" s="15"/>
      <c r="H93" s="16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15"/>
      <c r="V93" s="15"/>
    </row>
    <row r="94" spans="1:22" s="6" customFormat="1" ht="21" customHeight="1" x14ac:dyDescent="0.5">
      <c r="A94" s="161" t="s">
        <v>0</v>
      </c>
      <c r="B94" s="349" t="s">
        <v>161</v>
      </c>
      <c r="C94" s="350"/>
      <c r="D94" s="351"/>
      <c r="E94" s="161" t="s">
        <v>152</v>
      </c>
      <c r="F94" s="161" t="s">
        <v>17</v>
      </c>
      <c r="G94" s="161" t="s">
        <v>19</v>
      </c>
      <c r="H94" s="367" t="s">
        <v>34</v>
      </c>
      <c r="I94" s="352" t="s">
        <v>1</v>
      </c>
      <c r="J94" s="357"/>
      <c r="K94" s="353"/>
      <c r="L94" s="352" t="s">
        <v>14</v>
      </c>
      <c r="M94" s="357"/>
      <c r="N94" s="353"/>
      <c r="O94" s="352" t="s">
        <v>15</v>
      </c>
      <c r="P94" s="357"/>
      <c r="Q94" s="353"/>
      <c r="R94" s="352" t="s">
        <v>16</v>
      </c>
      <c r="S94" s="357"/>
      <c r="T94" s="353"/>
      <c r="U94" s="352" t="s">
        <v>24</v>
      </c>
      <c r="V94" s="353"/>
    </row>
    <row r="95" spans="1:22" s="6" customFormat="1" ht="21" customHeight="1" x14ac:dyDescent="0.5">
      <c r="A95" s="162" t="s">
        <v>158</v>
      </c>
      <c r="B95" s="369" t="s">
        <v>27</v>
      </c>
      <c r="C95" s="370"/>
      <c r="D95" s="371"/>
      <c r="E95" s="162" t="s">
        <v>149</v>
      </c>
      <c r="F95" s="162" t="s">
        <v>18</v>
      </c>
      <c r="G95" s="162" t="s">
        <v>20</v>
      </c>
      <c r="H95" s="368"/>
      <c r="I95" s="38" t="s">
        <v>2</v>
      </c>
      <c r="J95" s="38" t="s">
        <v>3</v>
      </c>
      <c r="K95" s="38" t="s">
        <v>4</v>
      </c>
      <c r="L95" s="38" t="s">
        <v>5</v>
      </c>
      <c r="M95" s="38" t="s">
        <v>6</v>
      </c>
      <c r="N95" s="38" t="s">
        <v>7</v>
      </c>
      <c r="O95" s="38" t="s">
        <v>8</v>
      </c>
      <c r="P95" s="38" t="s">
        <v>9</v>
      </c>
      <c r="Q95" s="38" t="s">
        <v>10</v>
      </c>
      <c r="R95" s="38" t="s">
        <v>11</v>
      </c>
      <c r="S95" s="38" t="s">
        <v>12</v>
      </c>
      <c r="T95" s="38" t="s">
        <v>13</v>
      </c>
      <c r="U95" s="38" t="s">
        <v>25</v>
      </c>
      <c r="V95" s="155" t="s">
        <v>26</v>
      </c>
    </row>
    <row r="96" spans="1:22" ht="21" customHeight="1" x14ac:dyDescent="0.5">
      <c r="A96" s="2" t="s">
        <v>29</v>
      </c>
      <c r="B96" s="9" t="s">
        <v>30</v>
      </c>
      <c r="C96" s="11"/>
      <c r="D96" s="12"/>
      <c r="E96" s="226">
        <f>COUNTIF(C100:C122,"*โครงการ*")-COUNTIF(C100:C122,"โครงการ.........")</f>
        <v>0</v>
      </c>
      <c r="F96" s="151" t="s">
        <v>17</v>
      </c>
      <c r="G96" s="332" t="s">
        <v>23</v>
      </c>
      <c r="H96" s="4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372">
        <f>IFERROR(H97/H96*100,0)</f>
        <v>0</v>
      </c>
      <c r="V96" s="343">
        <f t="shared" ref="V96" si="5">U96</f>
        <v>0</v>
      </c>
    </row>
    <row r="97" spans="1:22" ht="21" customHeight="1" x14ac:dyDescent="0.5">
      <c r="A97" s="2"/>
      <c r="B97" s="9"/>
      <c r="C97" s="11"/>
      <c r="D97" s="17"/>
      <c r="E97" s="230"/>
      <c r="F97" s="151" t="s">
        <v>18</v>
      </c>
      <c r="G97" s="36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73"/>
      <c r="V97" s="343"/>
    </row>
    <row r="98" spans="1:22" ht="21" customHeight="1" x14ac:dyDescent="0.5">
      <c r="A98" s="2"/>
      <c r="B98" s="9" t="s">
        <v>144</v>
      </c>
      <c r="C98" s="11"/>
      <c r="D98" s="63"/>
      <c r="E98" s="169"/>
      <c r="F98" s="151" t="s">
        <v>17</v>
      </c>
      <c r="G98" s="363" t="s">
        <v>71</v>
      </c>
      <c r="H98" s="8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</row>
    <row r="99" spans="1:22" ht="21" customHeight="1" x14ac:dyDescent="0.5">
      <c r="A99" s="2"/>
      <c r="B99" s="24" t="s">
        <v>145</v>
      </c>
      <c r="C99" s="11"/>
      <c r="D99" s="63"/>
      <c r="E99" s="169"/>
      <c r="F99" s="151" t="s">
        <v>18</v>
      </c>
      <c r="G99" s="364"/>
      <c r="H99" s="8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</row>
    <row r="100" spans="1:22" ht="21" customHeight="1" x14ac:dyDescent="0.5">
      <c r="A100" s="2"/>
      <c r="B100" s="65">
        <v>1</v>
      </c>
      <c r="C100" s="64" t="s">
        <v>237</v>
      </c>
      <c r="D100" s="63"/>
      <c r="E100" s="169"/>
      <c r="F100" s="74" t="s">
        <v>17</v>
      </c>
      <c r="G100" s="365" t="s">
        <v>71</v>
      </c>
      <c r="H100" s="8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</row>
    <row r="101" spans="1:22" ht="21" customHeight="1" x14ac:dyDescent="0.5">
      <c r="A101" s="2"/>
      <c r="B101" s="24"/>
      <c r="C101" s="63"/>
      <c r="D101" s="63"/>
      <c r="E101" s="169"/>
      <c r="F101" s="74" t="s">
        <v>18</v>
      </c>
      <c r="G101" s="366"/>
      <c r="H101" s="8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</row>
    <row r="102" spans="1:22" ht="21" customHeight="1" x14ac:dyDescent="0.5">
      <c r="A102" s="2"/>
      <c r="B102" s="9"/>
      <c r="C102" s="11"/>
      <c r="D102" s="63"/>
      <c r="E102" s="169"/>
      <c r="F102" s="151"/>
      <c r="G102" s="7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</row>
    <row r="103" spans="1:22" ht="21" customHeight="1" x14ac:dyDescent="0.5">
      <c r="A103" s="2"/>
      <c r="B103" s="9"/>
      <c r="C103" s="11"/>
      <c r="D103" s="63"/>
      <c r="E103" s="169"/>
      <c r="F103" s="151"/>
      <c r="G103" s="7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3"/>
    </row>
    <row r="104" spans="1:22" ht="21" customHeight="1" x14ac:dyDescent="0.5">
      <c r="A104" s="2"/>
      <c r="B104" s="9"/>
      <c r="C104" s="11"/>
      <c r="D104" s="63"/>
      <c r="E104" s="169"/>
      <c r="F104" s="151"/>
      <c r="G104" s="7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/>
      <c r="V104" s="3"/>
    </row>
    <row r="105" spans="1:22" ht="21" customHeight="1" x14ac:dyDescent="0.5">
      <c r="A105" s="2"/>
      <c r="B105" s="9"/>
      <c r="C105" s="11"/>
      <c r="D105" s="63"/>
      <c r="E105" s="169"/>
      <c r="F105" s="151"/>
      <c r="G105" s="7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"/>
      <c r="V105" s="3"/>
    </row>
    <row r="106" spans="1:22" ht="21" customHeight="1" x14ac:dyDescent="0.5">
      <c r="A106" s="2"/>
      <c r="B106" s="9"/>
      <c r="C106" s="11"/>
      <c r="D106" s="63"/>
      <c r="E106" s="169"/>
      <c r="F106" s="151"/>
      <c r="G106" s="7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"/>
      <c r="V106" s="3"/>
    </row>
    <row r="107" spans="1:22" ht="21" customHeight="1" x14ac:dyDescent="0.5">
      <c r="A107" s="2"/>
      <c r="B107" s="9"/>
      <c r="C107" s="11"/>
      <c r="D107" s="63"/>
      <c r="E107" s="169"/>
      <c r="F107" s="151"/>
      <c r="G107" s="7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"/>
      <c r="V107" s="3"/>
    </row>
    <row r="108" spans="1:22" ht="21" customHeight="1" x14ac:dyDescent="0.5">
      <c r="A108" s="2"/>
      <c r="B108" s="9"/>
      <c r="C108" s="11"/>
      <c r="D108" s="63"/>
      <c r="E108" s="169"/>
      <c r="F108" s="151"/>
      <c r="G108" s="7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3"/>
    </row>
    <row r="109" spans="1:22" ht="21" customHeight="1" x14ac:dyDescent="0.5">
      <c r="A109" s="2"/>
      <c r="B109" s="9"/>
      <c r="C109" s="11"/>
      <c r="D109" s="63"/>
      <c r="E109" s="169"/>
      <c r="F109" s="151"/>
      <c r="G109" s="7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3"/>
    </row>
    <row r="110" spans="1:22" ht="21" customHeight="1" x14ac:dyDescent="0.5">
      <c r="A110" s="2"/>
      <c r="B110" s="9"/>
      <c r="C110" s="11"/>
      <c r="D110" s="63"/>
      <c r="E110" s="169"/>
      <c r="F110" s="151"/>
      <c r="G110" s="7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3"/>
    </row>
    <row r="111" spans="1:22" ht="21" customHeight="1" x14ac:dyDescent="0.5">
      <c r="A111" s="2"/>
      <c r="B111" s="9"/>
      <c r="C111" s="11"/>
      <c r="D111" s="63"/>
      <c r="E111" s="169"/>
      <c r="F111" s="151"/>
      <c r="G111" s="7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3"/>
      <c r="V111" s="3"/>
    </row>
    <row r="112" spans="1:22" ht="21" customHeight="1" x14ac:dyDescent="0.5">
      <c r="A112" s="2"/>
      <c r="B112" s="9"/>
      <c r="C112" s="11"/>
      <c r="D112" s="63"/>
      <c r="E112" s="169"/>
      <c r="F112" s="151"/>
      <c r="G112" s="7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"/>
      <c r="V112" s="3"/>
    </row>
    <row r="113" spans="1:22" ht="21" customHeight="1" x14ac:dyDescent="0.5">
      <c r="A113" s="2"/>
      <c r="B113" s="9"/>
      <c r="C113" s="11"/>
      <c r="D113" s="63"/>
      <c r="E113" s="169"/>
      <c r="F113" s="151"/>
      <c r="G113" s="158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3"/>
      <c r="V113" s="3"/>
    </row>
    <row r="114" spans="1:22" ht="21" customHeight="1" x14ac:dyDescent="0.5">
      <c r="A114" s="2"/>
      <c r="B114" s="9"/>
      <c r="C114" s="11"/>
      <c r="D114" s="63"/>
      <c r="E114" s="169"/>
      <c r="F114" s="151"/>
      <c r="G114" s="158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3"/>
      <c r="V114" s="3"/>
    </row>
    <row r="115" spans="1:22" ht="21" customHeight="1" x14ac:dyDescent="0.5">
      <c r="A115" s="2"/>
      <c r="B115" s="9"/>
      <c r="C115" s="11"/>
      <c r="D115" s="63"/>
      <c r="E115" s="169"/>
      <c r="F115" s="151"/>
      <c r="G115" s="7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3"/>
      <c r="V115" s="3"/>
    </row>
    <row r="116" spans="1:22" ht="21" customHeight="1" x14ac:dyDescent="0.5">
      <c r="A116" s="2"/>
      <c r="B116" s="9"/>
      <c r="C116" s="11"/>
      <c r="D116" s="63"/>
      <c r="E116" s="169"/>
      <c r="F116" s="151"/>
      <c r="G116" s="7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3"/>
      <c r="V116" s="3"/>
    </row>
    <row r="117" spans="1:22" ht="21" customHeight="1" x14ac:dyDescent="0.5">
      <c r="A117" s="2"/>
      <c r="B117" s="9"/>
      <c r="C117" s="11"/>
      <c r="D117" s="63"/>
      <c r="E117" s="169"/>
      <c r="F117" s="151"/>
      <c r="G117" s="7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"/>
      <c r="V117" s="3"/>
    </row>
    <row r="118" spans="1:22" ht="21" customHeight="1" x14ac:dyDescent="0.5">
      <c r="A118" s="2"/>
      <c r="B118" s="9"/>
      <c r="C118" s="11"/>
      <c r="D118" s="63"/>
      <c r="E118" s="169"/>
      <c r="F118" s="151"/>
      <c r="G118" s="7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"/>
      <c r="V118" s="3"/>
    </row>
    <row r="119" spans="1:22" ht="21" customHeight="1" x14ac:dyDescent="0.5">
      <c r="A119" s="2"/>
      <c r="B119" s="9"/>
      <c r="C119" s="11"/>
      <c r="D119" s="63"/>
      <c r="E119" s="170"/>
      <c r="F119" s="15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"/>
      <c r="V119" s="3"/>
    </row>
    <row r="120" spans="1:22" ht="21" customHeight="1" x14ac:dyDescent="0.5">
      <c r="A120" s="2"/>
      <c r="B120" s="65"/>
      <c r="C120" s="64"/>
      <c r="D120" s="63"/>
      <c r="E120" s="170"/>
      <c r="F120" s="15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3"/>
      <c r="V120" s="3"/>
    </row>
    <row r="121" spans="1:22" ht="21" customHeight="1" x14ac:dyDescent="0.5">
      <c r="A121" s="47"/>
      <c r="B121" s="24"/>
      <c r="C121" s="11"/>
      <c r="D121" s="63"/>
      <c r="E121" s="170"/>
      <c r="F121" s="15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"/>
      <c r="V121" s="3"/>
    </row>
    <row r="122" spans="1:22" ht="21" customHeight="1" x14ac:dyDescent="0.5">
      <c r="A122" s="13"/>
      <c r="B122" s="24"/>
      <c r="C122" s="11"/>
      <c r="D122" s="176"/>
      <c r="E122" s="171"/>
      <c r="F122" s="15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3"/>
      <c r="V122" s="3"/>
    </row>
    <row r="123" spans="1:22" ht="21" customHeight="1" x14ac:dyDescent="0.5">
      <c r="A123" s="45" t="s">
        <v>151</v>
      </c>
      <c r="B123" s="23"/>
      <c r="C123" s="52"/>
      <c r="D123" s="23"/>
      <c r="E123" s="15"/>
      <c r="F123" s="153"/>
      <c r="G123" s="15"/>
      <c r="H123" s="16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15"/>
      <c r="V123" s="15"/>
    </row>
    <row r="124" spans="1:22" s="6" customFormat="1" ht="21" customHeight="1" x14ac:dyDescent="0.5">
      <c r="A124" s="188" t="s">
        <v>0</v>
      </c>
      <c r="B124" s="349" t="s">
        <v>161</v>
      </c>
      <c r="C124" s="350"/>
      <c r="D124" s="351"/>
      <c r="E124" s="188" t="s">
        <v>152</v>
      </c>
      <c r="F124" s="188" t="s">
        <v>17</v>
      </c>
      <c r="G124" s="188" t="s">
        <v>19</v>
      </c>
      <c r="H124" s="367" t="s">
        <v>34</v>
      </c>
      <c r="I124" s="352" t="s">
        <v>1</v>
      </c>
      <c r="J124" s="357"/>
      <c r="K124" s="353"/>
      <c r="L124" s="352" t="s">
        <v>14</v>
      </c>
      <c r="M124" s="357"/>
      <c r="N124" s="353"/>
      <c r="O124" s="352" t="s">
        <v>15</v>
      </c>
      <c r="P124" s="357"/>
      <c r="Q124" s="353"/>
      <c r="R124" s="352" t="s">
        <v>16</v>
      </c>
      <c r="S124" s="357"/>
      <c r="T124" s="353"/>
      <c r="U124" s="352" t="s">
        <v>24</v>
      </c>
      <c r="V124" s="353"/>
    </row>
    <row r="125" spans="1:22" s="6" customFormat="1" ht="21" customHeight="1" x14ac:dyDescent="0.5">
      <c r="A125" s="189" t="s">
        <v>158</v>
      </c>
      <c r="B125" s="369" t="s">
        <v>27</v>
      </c>
      <c r="C125" s="370"/>
      <c r="D125" s="371"/>
      <c r="E125" s="189" t="s">
        <v>149</v>
      </c>
      <c r="F125" s="189" t="s">
        <v>18</v>
      </c>
      <c r="G125" s="189" t="s">
        <v>20</v>
      </c>
      <c r="H125" s="368"/>
      <c r="I125" s="38" t="s">
        <v>2</v>
      </c>
      <c r="J125" s="38" t="s">
        <v>3</v>
      </c>
      <c r="K125" s="38" t="s">
        <v>4</v>
      </c>
      <c r="L125" s="38" t="s">
        <v>5</v>
      </c>
      <c r="M125" s="38" t="s">
        <v>6</v>
      </c>
      <c r="N125" s="38" t="s">
        <v>7</v>
      </c>
      <c r="O125" s="38" t="s">
        <v>8</v>
      </c>
      <c r="P125" s="38" t="s">
        <v>9</v>
      </c>
      <c r="Q125" s="38" t="s">
        <v>10</v>
      </c>
      <c r="R125" s="38" t="s">
        <v>11</v>
      </c>
      <c r="S125" s="38" t="s">
        <v>12</v>
      </c>
      <c r="T125" s="38" t="s">
        <v>13</v>
      </c>
      <c r="U125" s="38" t="s">
        <v>25</v>
      </c>
      <c r="V125" s="183" t="s">
        <v>26</v>
      </c>
    </row>
    <row r="126" spans="1:22" ht="21" customHeight="1" x14ac:dyDescent="0.5">
      <c r="A126" s="2" t="s">
        <v>238</v>
      </c>
      <c r="B126" s="9" t="s">
        <v>239</v>
      </c>
      <c r="C126" s="11"/>
      <c r="D126" s="12"/>
      <c r="E126" s="226">
        <f>COUNTIF(C130:C152,"*โครงการ*")-COUNTIF(C130:C152,"โครงการ.........")</f>
        <v>0</v>
      </c>
      <c r="F126" s="181" t="s">
        <v>17</v>
      </c>
      <c r="G126" s="332" t="s">
        <v>240</v>
      </c>
      <c r="H126" s="18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372">
        <f>IFERROR(H127/H126*100,0)</f>
        <v>0</v>
      </c>
      <c r="V126" s="343">
        <f t="shared" ref="V126" si="6">U126</f>
        <v>0</v>
      </c>
    </row>
    <row r="127" spans="1:22" ht="21" customHeight="1" x14ac:dyDescent="0.5">
      <c r="A127" s="2"/>
      <c r="B127" s="9" t="s">
        <v>241</v>
      </c>
      <c r="C127" s="11"/>
      <c r="D127" s="17"/>
      <c r="E127" s="230"/>
      <c r="F127" s="181" t="s">
        <v>18</v>
      </c>
      <c r="G127" s="364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373"/>
      <c r="V127" s="343"/>
    </row>
    <row r="128" spans="1:22" ht="21" customHeight="1" x14ac:dyDescent="0.5">
      <c r="A128" s="2"/>
      <c r="B128" s="9" t="s">
        <v>144</v>
      </c>
      <c r="C128" s="11"/>
      <c r="D128" s="63"/>
      <c r="E128" s="169"/>
      <c r="F128" s="181" t="s">
        <v>17</v>
      </c>
      <c r="G128" s="363" t="s">
        <v>71</v>
      </c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3"/>
      <c r="V128" s="3"/>
    </row>
    <row r="129" spans="1:22" ht="21" customHeight="1" x14ac:dyDescent="0.5">
      <c r="A129" s="2"/>
      <c r="B129" s="24" t="s">
        <v>145</v>
      </c>
      <c r="C129" s="11"/>
      <c r="D129" s="63"/>
      <c r="E129" s="169"/>
      <c r="F129" s="181" t="s">
        <v>18</v>
      </c>
      <c r="G129" s="364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3"/>
      <c r="V129" s="3"/>
    </row>
    <row r="130" spans="1:22" ht="21" customHeight="1" x14ac:dyDescent="0.5">
      <c r="A130" s="2"/>
      <c r="B130" s="65">
        <v>1</v>
      </c>
      <c r="C130" s="64" t="s">
        <v>237</v>
      </c>
      <c r="D130" s="63"/>
      <c r="E130" s="169"/>
      <c r="F130" s="74" t="s">
        <v>17</v>
      </c>
      <c r="G130" s="365" t="s">
        <v>71</v>
      </c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3"/>
      <c r="V130" s="3"/>
    </row>
    <row r="131" spans="1:22" ht="21" customHeight="1" x14ac:dyDescent="0.5">
      <c r="A131" s="2"/>
      <c r="B131" s="24"/>
      <c r="C131" s="63"/>
      <c r="D131" s="63"/>
      <c r="E131" s="169"/>
      <c r="F131" s="74" t="s">
        <v>18</v>
      </c>
      <c r="G131" s="366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3"/>
      <c r="V131" s="3"/>
    </row>
    <row r="132" spans="1:22" ht="21" customHeight="1" x14ac:dyDescent="0.5">
      <c r="A132" s="2"/>
      <c r="B132" s="9"/>
      <c r="C132" s="11"/>
      <c r="D132" s="63"/>
      <c r="E132" s="169"/>
      <c r="F132" s="181"/>
      <c r="G132" s="186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3"/>
      <c r="V132" s="3"/>
    </row>
    <row r="133" spans="1:22" ht="21" customHeight="1" x14ac:dyDescent="0.5">
      <c r="A133" s="2"/>
      <c r="B133" s="9"/>
      <c r="C133" s="11"/>
      <c r="D133" s="63"/>
      <c r="E133" s="169"/>
      <c r="F133" s="181"/>
      <c r="G133" s="186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3"/>
      <c r="V133" s="3"/>
    </row>
    <row r="134" spans="1:22" ht="21" customHeight="1" x14ac:dyDescent="0.5">
      <c r="A134" s="2"/>
      <c r="B134" s="9"/>
      <c r="C134" s="11"/>
      <c r="D134" s="63"/>
      <c r="E134" s="169"/>
      <c r="F134" s="181"/>
      <c r="G134" s="186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3"/>
      <c r="V134" s="3"/>
    </row>
    <row r="135" spans="1:22" ht="21" customHeight="1" x14ac:dyDescent="0.5">
      <c r="A135" s="2"/>
      <c r="B135" s="9"/>
      <c r="C135" s="11"/>
      <c r="D135" s="63"/>
      <c r="E135" s="169"/>
      <c r="F135" s="181"/>
      <c r="G135" s="186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3"/>
      <c r="V135" s="3"/>
    </row>
    <row r="136" spans="1:22" ht="21" customHeight="1" x14ac:dyDescent="0.5">
      <c r="A136" s="2"/>
      <c r="B136" s="9"/>
      <c r="C136" s="11"/>
      <c r="D136" s="63"/>
      <c r="E136" s="169"/>
      <c r="F136" s="181"/>
      <c r="G136" s="186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3"/>
      <c r="V136" s="3"/>
    </row>
    <row r="137" spans="1:22" ht="21" customHeight="1" x14ac:dyDescent="0.5">
      <c r="A137" s="2"/>
      <c r="B137" s="9"/>
      <c r="C137" s="11"/>
      <c r="D137" s="63"/>
      <c r="E137" s="169"/>
      <c r="F137" s="181"/>
      <c r="G137" s="186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3"/>
      <c r="V137" s="3"/>
    </row>
    <row r="138" spans="1:22" ht="21" customHeight="1" x14ac:dyDescent="0.5">
      <c r="A138" s="2"/>
      <c r="B138" s="9"/>
      <c r="C138" s="11"/>
      <c r="D138" s="63"/>
      <c r="E138" s="169"/>
      <c r="F138" s="181"/>
      <c r="G138" s="186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3"/>
      <c r="V138" s="3"/>
    </row>
    <row r="139" spans="1:22" ht="21" customHeight="1" x14ac:dyDescent="0.5">
      <c r="A139" s="2"/>
      <c r="B139" s="9"/>
      <c r="C139" s="11"/>
      <c r="D139" s="63"/>
      <c r="E139" s="169"/>
      <c r="F139" s="181"/>
      <c r="G139" s="186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3"/>
      <c r="V139" s="3"/>
    </row>
    <row r="140" spans="1:22" ht="21" customHeight="1" x14ac:dyDescent="0.5">
      <c r="A140" s="2"/>
      <c r="B140" s="9"/>
      <c r="C140" s="11"/>
      <c r="D140" s="63"/>
      <c r="E140" s="169"/>
      <c r="F140" s="181"/>
      <c r="G140" s="186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3"/>
      <c r="V140" s="3"/>
    </row>
    <row r="141" spans="1:22" ht="21" customHeight="1" x14ac:dyDescent="0.5">
      <c r="A141" s="2"/>
      <c r="B141" s="9"/>
      <c r="C141" s="11"/>
      <c r="D141" s="63"/>
      <c r="E141" s="169"/>
      <c r="F141" s="181"/>
      <c r="G141" s="186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3"/>
      <c r="V141" s="3"/>
    </row>
    <row r="142" spans="1:22" ht="21" customHeight="1" x14ac:dyDescent="0.5">
      <c r="A142" s="2"/>
      <c r="B142" s="9"/>
      <c r="C142" s="11"/>
      <c r="D142" s="63"/>
      <c r="E142" s="169"/>
      <c r="F142" s="181"/>
      <c r="G142" s="186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3"/>
      <c r="V142" s="3"/>
    </row>
    <row r="143" spans="1:22" ht="21" customHeight="1" x14ac:dyDescent="0.5">
      <c r="A143" s="2"/>
      <c r="B143" s="9"/>
      <c r="C143" s="11"/>
      <c r="D143" s="63"/>
      <c r="E143" s="169"/>
      <c r="F143" s="181"/>
      <c r="G143" s="186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3"/>
      <c r="V143" s="3"/>
    </row>
    <row r="144" spans="1:22" ht="21" customHeight="1" x14ac:dyDescent="0.5">
      <c r="A144" s="2"/>
      <c r="B144" s="9"/>
      <c r="C144" s="11"/>
      <c r="D144" s="63"/>
      <c r="E144" s="169"/>
      <c r="F144" s="181"/>
      <c r="G144" s="186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3"/>
      <c r="V144" s="3"/>
    </row>
    <row r="145" spans="1:22" ht="21" customHeight="1" x14ac:dyDescent="0.5">
      <c r="A145" s="2"/>
      <c r="B145" s="9"/>
      <c r="C145" s="11"/>
      <c r="D145" s="63"/>
      <c r="E145" s="169"/>
      <c r="F145" s="181"/>
      <c r="G145" s="186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3"/>
      <c r="V145" s="3"/>
    </row>
    <row r="146" spans="1:22" ht="21" customHeight="1" x14ac:dyDescent="0.5">
      <c r="A146" s="2"/>
      <c r="B146" s="9"/>
      <c r="C146" s="11"/>
      <c r="D146" s="63"/>
      <c r="E146" s="169"/>
      <c r="F146" s="181"/>
      <c r="G146" s="186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3"/>
      <c r="V146" s="3"/>
    </row>
    <row r="147" spans="1:22" ht="21" customHeight="1" x14ac:dyDescent="0.5">
      <c r="A147" s="2"/>
      <c r="B147" s="9"/>
      <c r="C147" s="11"/>
      <c r="D147" s="63"/>
      <c r="E147" s="169"/>
      <c r="F147" s="181"/>
      <c r="G147" s="186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3"/>
      <c r="V147" s="3"/>
    </row>
    <row r="148" spans="1:22" ht="21" customHeight="1" x14ac:dyDescent="0.5">
      <c r="A148" s="2"/>
      <c r="B148" s="9"/>
      <c r="C148" s="11"/>
      <c r="D148" s="63"/>
      <c r="E148" s="169"/>
      <c r="F148" s="181"/>
      <c r="G148" s="186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3"/>
      <c r="V148" s="3"/>
    </row>
    <row r="149" spans="1:22" ht="21" customHeight="1" x14ac:dyDescent="0.5">
      <c r="A149" s="2"/>
      <c r="B149" s="9"/>
      <c r="C149" s="11"/>
      <c r="D149" s="63"/>
      <c r="E149" s="170"/>
      <c r="F149" s="181"/>
      <c r="G149" s="3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3"/>
      <c r="V149" s="3"/>
    </row>
    <row r="150" spans="1:22" ht="21" customHeight="1" x14ac:dyDescent="0.5">
      <c r="A150" s="2"/>
      <c r="B150" s="65"/>
      <c r="C150" s="64"/>
      <c r="D150" s="63"/>
      <c r="E150" s="170"/>
      <c r="F150" s="181"/>
      <c r="G150" s="3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3"/>
      <c r="V150" s="3"/>
    </row>
    <row r="151" spans="1:22" ht="21" customHeight="1" x14ac:dyDescent="0.5">
      <c r="A151" s="47"/>
      <c r="B151" s="24"/>
      <c r="C151" s="11"/>
      <c r="D151" s="63"/>
      <c r="E151" s="170"/>
      <c r="F151" s="181"/>
      <c r="G151" s="3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3"/>
      <c r="V151" s="3"/>
    </row>
    <row r="152" spans="1:22" ht="21" customHeight="1" x14ac:dyDescent="0.5">
      <c r="A152" s="13"/>
      <c r="B152" s="24"/>
      <c r="C152" s="11"/>
      <c r="D152" s="176"/>
      <c r="E152" s="171"/>
      <c r="F152" s="181"/>
      <c r="G152" s="3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3"/>
      <c r="V152" s="3"/>
    </row>
    <row r="153" spans="1:22" ht="21" customHeight="1" x14ac:dyDescent="0.5">
      <c r="A153" s="45" t="s">
        <v>151</v>
      </c>
      <c r="B153" s="23"/>
      <c r="C153" s="182"/>
      <c r="D153" s="23"/>
      <c r="E153" s="15"/>
      <c r="F153" s="182"/>
      <c r="G153" s="15"/>
      <c r="H153" s="16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5"/>
      <c r="V153" s="15"/>
    </row>
    <row r="154" spans="1:22" s="6" customFormat="1" ht="21" customHeight="1" x14ac:dyDescent="0.5">
      <c r="A154" s="161" t="s">
        <v>0</v>
      </c>
      <c r="B154" s="349" t="s">
        <v>161</v>
      </c>
      <c r="C154" s="350"/>
      <c r="D154" s="351"/>
      <c r="E154" s="161" t="s">
        <v>152</v>
      </c>
      <c r="F154" s="161" t="s">
        <v>17</v>
      </c>
      <c r="G154" s="161" t="s">
        <v>19</v>
      </c>
      <c r="H154" s="367" t="s">
        <v>34</v>
      </c>
      <c r="I154" s="352" t="s">
        <v>1</v>
      </c>
      <c r="J154" s="357"/>
      <c r="K154" s="353"/>
      <c r="L154" s="352" t="s">
        <v>14</v>
      </c>
      <c r="M154" s="357"/>
      <c r="N154" s="353"/>
      <c r="O154" s="352" t="s">
        <v>15</v>
      </c>
      <c r="P154" s="357"/>
      <c r="Q154" s="353"/>
      <c r="R154" s="352" t="s">
        <v>16</v>
      </c>
      <c r="S154" s="357"/>
      <c r="T154" s="353"/>
      <c r="U154" s="352" t="s">
        <v>24</v>
      </c>
      <c r="V154" s="353"/>
    </row>
    <row r="155" spans="1:22" s="6" customFormat="1" ht="21" customHeight="1" x14ac:dyDescent="0.5">
      <c r="A155" s="162" t="s">
        <v>158</v>
      </c>
      <c r="B155" s="369" t="s">
        <v>27</v>
      </c>
      <c r="C155" s="370"/>
      <c r="D155" s="371"/>
      <c r="E155" s="162" t="s">
        <v>149</v>
      </c>
      <c r="F155" s="162" t="s">
        <v>18</v>
      </c>
      <c r="G155" s="162" t="s">
        <v>20</v>
      </c>
      <c r="H155" s="368"/>
      <c r="I155" s="38" t="s">
        <v>2</v>
      </c>
      <c r="J155" s="38" t="s">
        <v>3</v>
      </c>
      <c r="K155" s="38" t="s">
        <v>4</v>
      </c>
      <c r="L155" s="38" t="s">
        <v>5</v>
      </c>
      <c r="M155" s="38" t="s">
        <v>6</v>
      </c>
      <c r="N155" s="38" t="s">
        <v>7</v>
      </c>
      <c r="O155" s="38" t="s">
        <v>8</v>
      </c>
      <c r="P155" s="38" t="s">
        <v>9</v>
      </c>
      <c r="Q155" s="38" t="s">
        <v>10</v>
      </c>
      <c r="R155" s="38" t="s">
        <v>11</v>
      </c>
      <c r="S155" s="38" t="s">
        <v>12</v>
      </c>
      <c r="T155" s="38" t="s">
        <v>13</v>
      </c>
      <c r="U155" s="38" t="s">
        <v>25</v>
      </c>
      <c r="V155" s="155" t="s">
        <v>26</v>
      </c>
    </row>
    <row r="156" spans="1:22" ht="21" customHeight="1" x14ac:dyDescent="0.5">
      <c r="A156" s="2">
        <v>1.2</v>
      </c>
      <c r="B156" s="9" t="s">
        <v>35</v>
      </c>
      <c r="C156" s="11"/>
      <c r="D156" s="12"/>
      <c r="E156" s="226">
        <f>COUNTIF(C160:C182,"*โครงการ*")-COUNTIF(C160:C182,"โครงการ.........")</f>
        <v>0</v>
      </c>
      <c r="F156" s="151" t="s">
        <v>17</v>
      </c>
      <c r="G156" s="363" t="s">
        <v>21</v>
      </c>
      <c r="H156" s="1"/>
      <c r="I156" s="1"/>
      <c r="J156" s="1"/>
      <c r="K156" s="1"/>
      <c r="L156" s="1"/>
      <c r="M156" s="1"/>
      <c r="N156" s="1"/>
      <c r="O156" s="1"/>
      <c r="P156" s="8"/>
      <c r="Q156" s="1"/>
      <c r="R156" s="1"/>
      <c r="S156" s="1"/>
      <c r="T156" s="1"/>
      <c r="U156" s="372">
        <f>IFERROR(H157/H156*100,0)</f>
        <v>0</v>
      </c>
      <c r="V156" s="343">
        <f t="shared" ref="V156" si="7">U156</f>
        <v>0</v>
      </c>
    </row>
    <row r="157" spans="1:22" ht="21" customHeight="1" x14ac:dyDescent="0.5">
      <c r="A157" s="2"/>
      <c r="B157" s="9"/>
      <c r="C157" s="11"/>
      <c r="D157" s="17"/>
      <c r="E157" s="230"/>
      <c r="F157" s="151" t="s">
        <v>18</v>
      </c>
      <c r="G157" s="36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73"/>
      <c r="V157" s="343"/>
    </row>
    <row r="158" spans="1:22" ht="21" customHeight="1" x14ac:dyDescent="0.5">
      <c r="A158" s="2"/>
      <c r="B158" s="9" t="s">
        <v>144</v>
      </c>
      <c r="C158" s="11"/>
      <c r="D158" s="63"/>
      <c r="E158" s="169"/>
      <c r="F158" s="151" t="s">
        <v>17</v>
      </c>
      <c r="G158" s="363" t="s">
        <v>71</v>
      </c>
      <c r="H158" s="8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3"/>
      <c r="V158" s="3"/>
    </row>
    <row r="159" spans="1:22" ht="21" customHeight="1" x14ac:dyDescent="0.5">
      <c r="A159" s="2"/>
      <c r="B159" s="24" t="s">
        <v>145</v>
      </c>
      <c r="C159" s="11"/>
      <c r="D159" s="63"/>
      <c r="E159" s="169"/>
      <c r="F159" s="151" t="s">
        <v>18</v>
      </c>
      <c r="G159" s="364"/>
      <c r="H159" s="8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3"/>
      <c r="V159" s="3"/>
    </row>
    <row r="160" spans="1:22" ht="21" customHeight="1" x14ac:dyDescent="0.5">
      <c r="A160" s="2"/>
      <c r="B160" s="65">
        <v>1</v>
      </c>
      <c r="C160" s="64" t="s">
        <v>237</v>
      </c>
      <c r="D160" s="63"/>
      <c r="E160" s="169"/>
      <c r="F160" s="74" t="s">
        <v>17</v>
      </c>
      <c r="G160" s="365" t="s">
        <v>71</v>
      </c>
      <c r="H160" s="8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3"/>
      <c r="V160" s="3"/>
    </row>
    <row r="161" spans="1:22" ht="21" customHeight="1" x14ac:dyDescent="0.5">
      <c r="A161" s="2"/>
      <c r="B161" s="24"/>
      <c r="C161" s="63"/>
      <c r="D161" s="63"/>
      <c r="E161" s="169"/>
      <c r="F161" s="74" t="s">
        <v>18</v>
      </c>
      <c r="G161" s="366"/>
      <c r="H161" s="8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3"/>
      <c r="V161" s="3"/>
    </row>
    <row r="162" spans="1:22" ht="21" customHeight="1" x14ac:dyDescent="0.5">
      <c r="A162" s="2"/>
      <c r="B162" s="9"/>
      <c r="C162" s="11"/>
      <c r="D162" s="63"/>
      <c r="E162" s="169"/>
      <c r="F162" s="151"/>
      <c r="G162" s="7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3"/>
      <c r="V162" s="3"/>
    </row>
    <row r="163" spans="1:22" ht="21" customHeight="1" x14ac:dyDescent="0.5">
      <c r="A163" s="2"/>
      <c r="B163" s="9"/>
      <c r="C163" s="11"/>
      <c r="D163" s="63"/>
      <c r="E163" s="169"/>
      <c r="F163" s="151"/>
      <c r="G163" s="7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3"/>
      <c r="V163" s="3"/>
    </row>
    <row r="164" spans="1:22" ht="21" customHeight="1" x14ac:dyDescent="0.5">
      <c r="A164" s="2"/>
      <c r="B164" s="9"/>
      <c r="C164" s="11"/>
      <c r="D164" s="63"/>
      <c r="E164" s="169"/>
      <c r="F164" s="151"/>
      <c r="G164" s="7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3"/>
      <c r="V164" s="3"/>
    </row>
    <row r="165" spans="1:22" ht="21" customHeight="1" x14ac:dyDescent="0.5">
      <c r="A165" s="2"/>
      <c r="B165" s="9"/>
      <c r="C165" s="11"/>
      <c r="D165" s="63"/>
      <c r="E165" s="169"/>
      <c r="F165" s="151"/>
      <c r="G165" s="7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3"/>
      <c r="V165" s="3"/>
    </row>
    <row r="166" spans="1:22" ht="21" customHeight="1" x14ac:dyDescent="0.5">
      <c r="A166" s="2"/>
      <c r="B166" s="9"/>
      <c r="C166" s="11"/>
      <c r="D166" s="63"/>
      <c r="E166" s="169"/>
      <c r="F166" s="151"/>
      <c r="G166" s="7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3"/>
      <c r="V166" s="3"/>
    </row>
    <row r="167" spans="1:22" ht="21" customHeight="1" x14ac:dyDescent="0.5">
      <c r="A167" s="2"/>
      <c r="B167" s="9"/>
      <c r="C167" s="11"/>
      <c r="D167" s="63"/>
      <c r="E167" s="169"/>
      <c r="F167" s="151"/>
      <c r="G167" s="7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3"/>
      <c r="V167" s="3"/>
    </row>
    <row r="168" spans="1:22" ht="21" customHeight="1" x14ac:dyDescent="0.5">
      <c r="A168" s="2"/>
      <c r="B168" s="9"/>
      <c r="C168" s="11"/>
      <c r="D168" s="63"/>
      <c r="E168" s="169"/>
      <c r="F168" s="151"/>
      <c r="G168" s="7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3"/>
      <c r="V168" s="3"/>
    </row>
    <row r="169" spans="1:22" ht="21" customHeight="1" x14ac:dyDescent="0.5">
      <c r="A169" s="2"/>
      <c r="B169" s="9"/>
      <c r="C169" s="11"/>
      <c r="D169" s="63"/>
      <c r="E169" s="169"/>
      <c r="F169" s="151"/>
      <c r="G169" s="7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3"/>
      <c r="V169" s="3"/>
    </row>
    <row r="170" spans="1:22" ht="21" customHeight="1" x14ac:dyDescent="0.5">
      <c r="A170" s="2"/>
      <c r="B170" s="9"/>
      <c r="C170" s="11"/>
      <c r="D170" s="63"/>
      <c r="E170" s="169"/>
      <c r="F170" s="151"/>
      <c r="G170" s="7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3"/>
      <c r="V170" s="3"/>
    </row>
    <row r="171" spans="1:22" ht="21" customHeight="1" x14ac:dyDescent="0.5">
      <c r="A171" s="2"/>
      <c r="B171" s="9"/>
      <c r="C171" s="11"/>
      <c r="D171" s="63"/>
      <c r="E171" s="169"/>
      <c r="F171" s="151"/>
      <c r="G171" s="7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3"/>
      <c r="V171" s="3"/>
    </row>
    <row r="172" spans="1:22" ht="21" customHeight="1" x14ac:dyDescent="0.5">
      <c r="A172" s="2"/>
      <c r="B172" s="9"/>
      <c r="C172" s="11"/>
      <c r="D172" s="63"/>
      <c r="E172" s="169"/>
      <c r="F172" s="151"/>
      <c r="G172" s="7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3"/>
      <c r="V172" s="3"/>
    </row>
    <row r="173" spans="1:22" ht="21" customHeight="1" x14ac:dyDescent="0.5">
      <c r="A173" s="2"/>
      <c r="B173" s="9"/>
      <c r="C173" s="11"/>
      <c r="D173" s="63"/>
      <c r="E173" s="169"/>
      <c r="F173" s="151"/>
      <c r="G173" s="7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3"/>
      <c r="V173" s="3"/>
    </row>
    <row r="174" spans="1:22" ht="21" customHeight="1" x14ac:dyDescent="0.5">
      <c r="A174" s="2"/>
      <c r="B174" s="9"/>
      <c r="C174" s="11"/>
      <c r="D174" s="63"/>
      <c r="E174" s="169"/>
      <c r="F174" s="151"/>
      <c r="G174" s="7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3"/>
      <c r="V174" s="3"/>
    </row>
    <row r="175" spans="1:22" ht="21" customHeight="1" x14ac:dyDescent="0.5">
      <c r="A175" s="2"/>
      <c r="B175" s="9"/>
      <c r="C175" s="11"/>
      <c r="D175" s="63"/>
      <c r="E175" s="169"/>
      <c r="F175" s="151"/>
      <c r="G175" s="7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3"/>
      <c r="V175" s="3"/>
    </row>
    <row r="176" spans="1:22" ht="21" customHeight="1" x14ac:dyDescent="0.5">
      <c r="A176" s="2"/>
      <c r="B176" s="9"/>
      <c r="C176" s="11"/>
      <c r="D176" s="63"/>
      <c r="E176" s="169"/>
      <c r="F176" s="151"/>
      <c r="G176" s="7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3"/>
      <c r="V176" s="3"/>
    </row>
    <row r="177" spans="1:22" ht="21" customHeight="1" x14ac:dyDescent="0.5">
      <c r="A177" s="2"/>
      <c r="B177" s="9"/>
      <c r="C177" s="11"/>
      <c r="D177" s="63"/>
      <c r="E177" s="169"/>
      <c r="F177" s="151"/>
      <c r="G177" s="158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3"/>
      <c r="V177" s="3"/>
    </row>
    <row r="178" spans="1:22" ht="21" customHeight="1" x14ac:dyDescent="0.5">
      <c r="A178" s="2"/>
      <c r="B178" s="9"/>
      <c r="C178" s="11"/>
      <c r="D178" s="63"/>
      <c r="E178" s="169"/>
      <c r="F178" s="151"/>
      <c r="G178" s="158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3"/>
      <c r="V178" s="3"/>
    </row>
    <row r="179" spans="1:22" ht="21" customHeight="1" x14ac:dyDescent="0.5">
      <c r="A179" s="2"/>
      <c r="B179" s="9"/>
      <c r="C179" s="11"/>
      <c r="D179" s="63"/>
      <c r="E179" s="169"/>
      <c r="F179" s="151"/>
      <c r="G179" s="7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3"/>
      <c r="V179" s="3"/>
    </row>
    <row r="180" spans="1:22" ht="21" customHeight="1" x14ac:dyDescent="0.5">
      <c r="A180" s="2"/>
      <c r="B180" s="65"/>
      <c r="C180" s="64"/>
      <c r="D180" s="63"/>
      <c r="E180" s="170"/>
      <c r="F180" s="151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3"/>
      <c r="V180" s="3"/>
    </row>
    <row r="181" spans="1:22" ht="21" customHeight="1" x14ac:dyDescent="0.5">
      <c r="A181" s="47"/>
      <c r="B181" s="24"/>
      <c r="C181" s="11"/>
      <c r="D181" s="63"/>
      <c r="E181" s="170"/>
      <c r="F181" s="151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3"/>
      <c r="V181" s="3"/>
    </row>
    <row r="182" spans="1:22" ht="21" customHeight="1" x14ac:dyDescent="0.5">
      <c r="A182" s="13"/>
      <c r="B182" s="24"/>
      <c r="C182" s="11"/>
      <c r="D182" s="176"/>
      <c r="E182" s="171"/>
      <c r="F182" s="151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3"/>
      <c r="V182" s="3"/>
    </row>
    <row r="183" spans="1:22" ht="21" customHeight="1" x14ac:dyDescent="0.5">
      <c r="A183" s="45" t="s">
        <v>151</v>
      </c>
      <c r="B183" s="23"/>
      <c r="C183" s="72"/>
      <c r="D183" s="23"/>
      <c r="E183" s="15"/>
      <c r="F183" s="153"/>
      <c r="G183" s="15"/>
      <c r="H183" s="16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15"/>
      <c r="V183" s="15"/>
    </row>
    <row r="184" spans="1:22" s="6" customFormat="1" ht="21" customHeight="1" x14ac:dyDescent="0.5">
      <c r="A184" s="161" t="s">
        <v>0</v>
      </c>
      <c r="B184" s="349" t="s">
        <v>161</v>
      </c>
      <c r="C184" s="350"/>
      <c r="D184" s="351"/>
      <c r="E184" s="161" t="s">
        <v>152</v>
      </c>
      <c r="F184" s="161" t="s">
        <v>17</v>
      </c>
      <c r="G184" s="161" t="s">
        <v>19</v>
      </c>
      <c r="H184" s="367" t="s">
        <v>34</v>
      </c>
      <c r="I184" s="352" t="s">
        <v>1</v>
      </c>
      <c r="J184" s="357"/>
      <c r="K184" s="353"/>
      <c r="L184" s="352" t="s">
        <v>14</v>
      </c>
      <c r="M184" s="357"/>
      <c r="N184" s="353"/>
      <c r="O184" s="352" t="s">
        <v>15</v>
      </c>
      <c r="P184" s="357"/>
      <c r="Q184" s="353"/>
      <c r="R184" s="352" t="s">
        <v>16</v>
      </c>
      <c r="S184" s="357"/>
      <c r="T184" s="353"/>
      <c r="U184" s="352" t="s">
        <v>24</v>
      </c>
      <c r="V184" s="353"/>
    </row>
    <row r="185" spans="1:22" s="6" customFormat="1" ht="21" customHeight="1" x14ac:dyDescent="0.5">
      <c r="A185" s="162" t="s">
        <v>158</v>
      </c>
      <c r="B185" s="369" t="s">
        <v>27</v>
      </c>
      <c r="C185" s="370"/>
      <c r="D185" s="371"/>
      <c r="E185" s="162" t="s">
        <v>149</v>
      </c>
      <c r="F185" s="162" t="s">
        <v>18</v>
      </c>
      <c r="G185" s="162" t="s">
        <v>20</v>
      </c>
      <c r="H185" s="368"/>
      <c r="I185" s="38" t="s">
        <v>2</v>
      </c>
      <c r="J185" s="38" t="s">
        <v>3</v>
      </c>
      <c r="K185" s="38" t="s">
        <v>4</v>
      </c>
      <c r="L185" s="38" t="s">
        <v>5</v>
      </c>
      <c r="M185" s="38" t="s">
        <v>6</v>
      </c>
      <c r="N185" s="38" t="s">
        <v>7</v>
      </c>
      <c r="O185" s="38" t="s">
        <v>8</v>
      </c>
      <c r="P185" s="38" t="s">
        <v>9</v>
      </c>
      <c r="Q185" s="38" t="s">
        <v>10</v>
      </c>
      <c r="R185" s="38" t="s">
        <v>11</v>
      </c>
      <c r="S185" s="38" t="s">
        <v>12</v>
      </c>
      <c r="T185" s="38" t="s">
        <v>13</v>
      </c>
      <c r="U185" s="38" t="s">
        <v>25</v>
      </c>
      <c r="V185" s="155" t="s">
        <v>26</v>
      </c>
    </row>
    <row r="186" spans="1:22" ht="21" customHeight="1" x14ac:dyDescent="0.5">
      <c r="A186" s="2" t="s">
        <v>37</v>
      </c>
      <c r="B186" s="9" t="s">
        <v>38</v>
      </c>
      <c r="C186" s="11"/>
      <c r="D186" s="32"/>
      <c r="E186" s="226">
        <f>COUNTIF(C190:C212,"*โครงการ*")-COUNTIF(C190:C212,"โครงการ.........")</f>
        <v>0</v>
      </c>
      <c r="F186" s="151" t="s">
        <v>17</v>
      </c>
      <c r="G186" s="363" t="s">
        <v>21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72">
        <f>IFERROR(H187/H186*100,0)</f>
        <v>0</v>
      </c>
      <c r="V186" s="343">
        <f t="shared" ref="V186" si="8">U186</f>
        <v>0</v>
      </c>
    </row>
    <row r="187" spans="1:22" ht="21" customHeight="1" x14ac:dyDescent="0.5">
      <c r="A187" s="2"/>
      <c r="B187" s="9" t="s">
        <v>39</v>
      </c>
      <c r="C187" s="11"/>
      <c r="D187" s="17"/>
      <c r="E187" s="230"/>
      <c r="F187" s="151" t="s">
        <v>18</v>
      </c>
      <c r="G187" s="36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373"/>
      <c r="V187" s="343"/>
    </row>
    <row r="188" spans="1:22" ht="21" customHeight="1" x14ac:dyDescent="0.5">
      <c r="A188" s="2"/>
      <c r="B188" s="9" t="s">
        <v>144</v>
      </c>
      <c r="C188" s="11"/>
      <c r="D188" s="63"/>
      <c r="E188" s="169"/>
      <c r="F188" s="151" t="s">
        <v>17</v>
      </c>
      <c r="G188" s="363" t="s">
        <v>71</v>
      </c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3"/>
      <c r="V188" s="3"/>
    </row>
    <row r="189" spans="1:22" ht="21" customHeight="1" x14ac:dyDescent="0.5">
      <c r="A189" s="2"/>
      <c r="B189" s="24" t="s">
        <v>145</v>
      </c>
      <c r="C189" s="11"/>
      <c r="D189" s="63"/>
      <c r="E189" s="170"/>
      <c r="F189" s="151" t="s">
        <v>18</v>
      </c>
      <c r="G189" s="364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3"/>
      <c r="V189" s="3"/>
    </row>
    <row r="190" spans="1:22" ht="21" customHeight="1" x14ac:dyDescent="0.5">
      <c r="A190" s="2"/>
      <c r="B190" s="65">
        <v>1</v>
      </c>
      <c r="C190" s="64" t="s">
        <v>237</v>
      </c>
      <c r="D190" s="63"/>
      <c r="E190" s="170"/>
      <c r="F190" s="74" t="s">
        <v>17</v>
      </c>
      <c r="G190" s="365" t="s">
        <v>71</v>
      </c>
      <c r="H190" s="44"/>
      <c r="I190" s="1"/>
      <c r="J190" s="1"/>
      <c r="K190" s="1"/>
      <c r="L190" s="1"/>
      <c r="M190" s="44"/>
      <c r="N190" s="1"/>
      <c r="O190" s="1"/>
      <c r="P190" s="1"/>
      <c r="Q190" s="1"/>
      <c r="R190" s="1"/>
      <c r="S190" s="1"/>
      <c r="T190" s="1"/>
      <c r="U190" s="3"/>
      <c r="V190" s="3"/>
    </row>
    <row r="191" spans="1:22" ht="21" customHeight="1" x14ac:dyDescent="0.5">
      <c r="A191" s="2"/>
      <c r="B191" s="24"/>
      <c r="C191" s="64"/>
      <c r="D191" s="63"/>
      <c r="E191" s="170"/>
      <c r="F191" s="74" t="s">
        <v>18</v>
      </c>
      <c r="G191" s="366"/>
      <c r="H191" s="8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3"/>
      <c r="V191" s="3"/>
    </row>
    <row r="192" spans="1:22" ht="21" customHeight="1" x14ac:dyDescent="0.5">
      <c r="A192" s="2"/>
      <c r="B192" s="65"/>
      <c r="C192" s="64"/>
      <c r="D192" s="64"/>
      <c r="E192" s="170"/>
      <c r="F192" s="151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3"/>
      <c r="V192" s="3"/>
    </row>
    <row r="193" spans="1:22" ht="21" customHeight="1" x14ac:dyDescent="0.5">
      <c r="A193" s="2"/>
      <c r="B193" s="65"/>
      <c r="C193" s="64"/>
      <c r="D193" s="64"/>
      <c r="E193" s="170"/>
      <c r="F193" s="74"/>
      <c r="G193" s="365"/>
      <c r="H193" s="44"/>
      <c r="I193" s="178"/>
      <c r="J193" s="178"/>
      <c r="K193" s="178"/>
      <c r="L193" s="44"/>
      <c r="M193" s="44"/>
      <c r="N193" s="178"/>
      <c r="O193" s="1"/>
      <c r="P193" s="1"/>
      <c r="Q193" s="1"/>
      <c r="R193" s="1"/>
      <c r="S193" s="1"/>
      <c r="T193" s="1"/>
      <c r="U193" s="3"/>
      <c r="V193" s="3"/>
    </row>
    <row r="194" spans="1:22" ht="21" customHeight="1" x14ac:dyDescent="0.5">
      <c r="A194" s="2"/>
      <c r="B194" s="65"/>
      <c r="C194" s="64"/>
      <c r="D194" s="64"/>
      <c r="E194" s="170"/>
      <c r="F194" s="74"/>
      <c r="G194" s="366"/>
      <c r="H194" s="178"/>
      <c r="I194" s="178"/>
      <c r="J194" s="178"/>
      <c r="K194" s="178"/>
      <c r="L194" s="178"/>
      <c r="M194" s="178"/>
      <c r="N194" s="178"/>
      <c r="O194" s="1"/>
      <c r="P194" s="1"/>
      <c r="Q194" s="1"/>
      <c r="R194" s="1"/>
      <c r="S194" s="1"/>
      <c r="T194" s="1"/>
      <c r="U194" s="3"/>
      <c r="V194" s="3"/>
    </row>
    <row r="195" spans="1:22" s="202" customFormat="1" ht="21" customHeight="1" x14ac:dyDescent="0.5">
      <c r="A195" s="192"/>
      <c r="B195" s="193"/>
      <c r="C195" s="194"/>
      <c r="D195" s="195"/>
      <c r="E195" s="196"/>
      <c r="F195" s="197"/>
      <c r="G195" s="383"/>
      <c r="H195" s="198"/>
      <c r="I195" s="198"/>
      <c r="J195" s="199"/>
      <c r="K195" s="200"/>
      <c r="L195" s="198"/>
      <c r="M195" s="198"/>
      <c r="N195" s="198"/>
      <c r="O195" s="198"/>
      <c r="P195" s="198"/>
      <c r="Q195" s="199"/>
      <c r="R195" s="198"/>
      <c r="S195" s="198"/>
      <c r="T195" s="199"/>
      <c r="U195" s="201"/>
      <c r="V195" s="201"/>
    </row>
    <row r="196" spans="1:22" s="202" customFormat="1" ht="21" customHeight="1" x14ac:dyDescent="0.5">
      <c r="A196" s="192"/>
      <c r="B196" s="203"/>
      <c r="C196" s="194"/>
      <c r="D196" s="195"/>
      <c r="E196" s="196"/>
      <c r="F196" s="197"/>
      <c r="G196" s="384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201"/>
      <c r="V196" s="201"/>
    </row>
    <row r="197" spans="1:22" s="212" customFormat="1" ht="21" customHeight="1" x14ac:dyDescent="0.5">
      <c r="A197" s="204"/>
      <c r="B197" s="205"/>
      <c r="C197" s="194"/>
      <c r="D197" s="206"/>
      <c r="E197" s="207"/>
      <c r="F197" s="208"/>
      <c r="G197" s="209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1"/>
      <c r="V197" s="211"/>
    </row>
    <row r="198" spans="1:22" s="212" customFormat="1" ht="21" customHeight="1" x14ac:dyDescent="0.5">
      <c r="A198" s="204"/>
      <c r="B198" s="213"/>
      <c r="C198" s="194"/>
      <c r="D198" s="206"/>
      <c r="E198" s="207"/>
      <c r="F198" s="208"/>
      <c r="G198" s="214"/>
      <c r="H198" s="215"/>
      <c r="I198" s="215"/>
      <c r="J198" s="210"/>
      <c r="K198" s="215"/>
      <c r="L198" s="210"/>
      <c r="M198" s="210"/>
      <c r="N198" s="210"/>
      <c r="O198" s="210"/>
      <c r="P198" s="210"/>
      <c r="Q198" s="210"/>
      <c r="R198" s="210"/>
      <c r="S198" s="210"/>
      <c r="T198" s="210"/>
      <c r="U198" s="211"/>
      <c r="V198" s="211"/>
    </row>
    <row r="199" spans="1:22" s="202" customFormat="1" ht="21" customHeight="1" x14ac:dyDescent="0.5">
      <c r="A199" s="192"/>
      <c r="B199" s="193"/>
      <c r="C199" s="194"/>
      <c r="D199" s="195"/>
      <c r="E199" s="196"/>
      <c r="F199" s="197"/>
      <c r="G199" s="383"/>
      <c r="H199" s="198"/>
      <c r="I199" s="198"/>
      <c r="J199" s="199"/>
      <c r="K199" s="200"/>
      <c r="L199" s="198"/>
      <c r="M199" s="198"/>
      <c r="N199" s="198"/>
      <c r="O199" s="198"/>
      <c r="P199" s="198"/>
      <c r="Q199" s="199"/>
      <c r="S199" s="198"/>
      <c r="T199" s="199"/>
      <c r="U199" s="201"/>
      <c r="V199" s="201"/>
    </row>
    <row r="200" spans="1:22" s="202" customFormat="1" ht="21" customHeight="1" x14ac:dyDescent="0.5">
      <c r="A200" s="192"/>
      <c r="B200" s="203"/>
      <c r="C200" s="194"/>
      <c r="D200" s="195"/>
      <c r="E200" s="196"/>
      <c r="F200" s="197"/>
      <c r="G200" s="384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201"/>
      <c r="V200" s="201"/>
    </row>
    <row r="201" spans="1:22" ht="21" customHeight="1" x14ac:dyDescent="0.5">
      <c r="A201" s="2"/>
      <c r="B201" s="65"/>
      <c r="C201" s="64"/>
      <c r="D201" s="64"/>
      <c r="E201" s="170"/>
      <c r="F201" s="151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3"/>
      <c r="V201" s="3"/>
    </row>
    <row r="202" spans="1:22" ht="21" customHeight="1" x14ac:dyDescent="0.5">
      <c r="A202" s="2"/>
      <c r="B202" s="65"/>
      <c r="C202" s="64"/>
      <c r="D202" s="64"/>
      <c r="E202" s="170"/>
      <c r="F202" s="151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3"/>
      <c r="V202" s="3"/>
    </row>
    <row r="203" spans="1:22" ht="21" customHeight="1" x14ac:dyDescent="0.5">
      <c r="A203" s="2"/>
      <c r="B203" s="65"/>
      <c r="C203" s="64"/>
      <c r="D203" s="64"/>
      <c r="E203" s="170"/>
      <c r="F203" s="151"/>
      <c r="G203" s="3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3"/>
      <c r="V203" s="3"/>
    </row>
    <row r="204" spans="1:22" ht="21" customHeight="1" x14ac:dyDescent="0.5">
      <c r="A204" s="2"/>
      <c r="B204" s="65"/>
      <c r="C204" s="64"/>
      <c r="D204" s="64"/>
      <c r="E204" s="170"/>
      <c r="F204" s="151"/>
      <c r="G204" s="3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3"/>
      <c r="V204" s="3"/>
    </row>
    <row r="205" spans="1:22" ht="21" customHeight="1" x14ac:dyDescent="0.5">
      <c r="A205" s="2"/>
      <c r="B205" s="65"/>
      <c r="C205" s="64"/>
      <c r="D205" s="64"/>
      <c r="E205" s="170"/>
      <c r="F205" s="151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3"/>
      <c r="V205" s="3"/>
    </row>
    <row r="206" spans="1:22" ht="21" customHeight="1" x14ac:dyDescent="0.5">
      <c r="A206" s="2"/>
      <c r="B206" s="65"/>
      <c r="C206" s="64"/>
      <c r="D206" s="64"/>
      <c r="E206" s="170"/>
      <c r="F206" s="151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3"/>
      <c r="V206" s="3"/>
    </row>
    <row r="207" spans="1:22" ht="21" customHeight="1" x14ac:dyDescent="0.5">
      <c r="A207" s="2"/>
      <c r="B207" s="65"/>
      <c r="C207" s="64"/>
      <c r="D207" s="64"/>
      <c r="E207" s="170"/>
      <c r="F207" s="151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3"/>
      <c r="V207" s="3"/>
    </row>
    <row r="208" spans="1:22" ht="21" customHeight="1" x14ac:dyDescent="0.5">
      <c r="A208" s="2"/>
      <c r="B208" s="65"/>
      <c r="C208" s="64"/>
      <c r="D208" s="64"/>
      <c r="E208" s="170"/>
      <c r="F208" s="151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3"/>
      <c r="V208" s="3"/>
    </row>
    <row r="209" spans="1:22" ht="21" customHeight="1" x14ac:dyDescent="0.5">
      <c r="A209" s="2"/>
      <c r="B209" s="65"/>
      <c r="C209" s="64"/>
      <c r="D209" s="64"/>
      <c r="E209" s="170"/>
      <c r="F209" s="151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3"/>
      <c r="V209" s="3"/>
    </row>
    <row r="210" spans="1:22" ht="21" customHeight="1" x14ac:dyDescent="0.5">
      <c r="A210" s="2"/>
      <c r="B210" s="65"/>
      <c r="C210" s="64"/>
      <c r="D210" s="63"/>
      <c r="E210" s="170"/>
      <c r="F210" s="151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3"/>
      <c r="V210" s="3"/>
    </row>
    <row r="211" spans="1:22" ht="21" customHeight="1" x14ac:dyDescent="0.5">
      <c r="A211" s="47"/>
      <c r="B211" s="24"/>
      <c r="C211" s="11"/>
      <c r="D211" s="63"/>
      <c r="E211" s="170"/>
      <c r="F211" s="151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3"/>
      <c r="V211" s="3"/>
    </row>
    <row r="212" spans="1:22" ht="21" customHeight="1" x14ac:dyDescent="0.5">
      <c r="A212" s="13"/>
      <c r="B212" s="24"/>
      <c r="C212" s="11"/>
      <c r="D212" s="176"/>
      <c r="E212" s="171"/>
      <c r="F212" s="151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3"/>
      <c r="V212" s="3"/>
    </row>
    <row r="213" spans="1:22" ht="21" customHeight="1" x14ac:dyDescent="0.5">
      <c r="A213" s="45" t="s">
        <v>151</v>
      </c>
      <c r="B213" s="23"/>
      <c r="C213" s="72"/>
      <c r="D213" s="23"/>
      <c r="E213" s="15"/>
      <c r="F213" s="153"/>
      <c r="G213" s="15"/>
      <c r="H213" s="16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15"/>
      <c r="V213" s="15"/>
    </row>
    <row r="214" spans="1:22" s="6" customFormat="1" ht="21" customHeight="1" x14ac:dyDescent="0.5">
      <c r="A214" s="161" t="s">
        <v>0</v>
      </c>
      <c r="B214" s="349" t="s">
        <v>161</v>
      </c>
      <c r="C214" s="350"/>
      <c r="D214" s="351"/>
      <c r="E214" s="161" t="s">
        <v>152</v>
      </c>
      <c r="F214" s="161" t="s">
        <v>17</v>
      </c>
      <c r="G214" s="161" t="s">
        <v>19</v>
      </c>
      <c r="H214" s="367" t="s">
        <v>34</v>
      </c>
      <c r="I214" s="352" t="s">
        <v>1</v>
      </c>
      <c r="J214" s="357"/>
      <c r="K214" s="353"/>
      <c r="L214" s="352" t="s">
        <v>14</v>
      </c>
      <c r="M214" s="357"/>
      <c r="N214" s="353"/>
      <c r="O214" s="352" t="s">
        <v>15</v>
      </c>
      <c r="P214" s="357"/>
      <c r="Q214" s="353"/>
      <c r="R214" s="352" t="s">
        <v>16</v>
      </c>
      <c r="S214" s="357"/>
      <c r="T214" s="353"/>
      <c r="U214" s="352" t="s">
        <v>24</v>
      </c>
      <c r="V214" s="353"/>
    </row>
    <row r="215" spans="1:22" s="6" customFormat="1" ht="21" customHeight="1" x14ac:dyDescent="0.5">
      <c r="A215" s="162" t="s">
        <v>158</v>
      </c>
      <c r="B215" s="369" t="s">
        <v>27</v>
      </c>
      <c r="C215" s="370"/>
      <c r="D215" s="371"/>
      <c r="E215" s="162" t="s">
        <v>149</v>
      </c>
      <c r="F215" s="162" t="s">
        <v>18</v>
      </c>
      <c r="G215" s="162" t="s">
        <v>20</v>
      </c>
      <c r="H215" s="368"/>
      <c r="I215" s="38" t="s">
        <v>2</v>
      </c>
      <c r="J215" s="38" t="s">
        <v>3</v>
      </c>
      <c r="K215" s="38" t="s">
        <v>4</v>
      </c>
      <c r="L215" s="38" t="s">
        <v>5</v>
      </c>
      <c r="M215" s="38" t="s">
        <v>6</v>
      </c>
      <c r="N215" s="38" t="s">
        <v>7</v>
      </c>
      <c r="O215" s="38" t="s">
        <v>8</v>
      </c>
      <c r="P215" s="38" t="s">
        <v>9</v>
      </c>
      <c r="Q215" s="38" t="s">
        <v>10</v>
      </c>
      <c r="R215" s="38" t="s">
        <v>11</v>
      </c>
      <c r="S215" s="38" t="s">
        <v>12</v>
      </c>
      <c r="T215" s="38" t="s">
        <v>13</v>
      </c>
      <c r="U215" s="38" t="s">
        <v>25</v>
      </c>
      <c r="V215" s="155" t="s">
        <v>26</v>
      </c>
    </row>
    <row r="216" spans="1:22" ht="21" customHeight="1" x14ac:dyDescent="0.5">
      <c r="A216" s="2" t="s">
        <v>40</v>
      </c>
      <c r="B216" s="9" t="s">
        <v>121</v>
      </c>
      <c r="C216" s="11"/>
      <c r="D216" s="12"/>
      <c r="E216" s="226">
        <f>COUNTIF(C220:C242,"*โครงการ*")-COUNTIF(C220:C242,"โครงการ.........")</f>
        <v>0</v>
      </c>
      <c r="F216" s="151" t="s">
        <v>17</v>
      </c>
      <c r="G216" s="381" t="s">
        <v>41</v>
      </c>
      <c r="H216" s="1"/>
      <c r="I216" s="1"/>
      <c r="J216" s="1"/>
      <c r="K216" s="1"/>
      <c r="L216" s="1"/>
      <c r="M216" s="1"/>
      <c r="N216" s="1"/>
      <c r="O216" s="1"/>
      <c r="P216" s="8"/>
      <c r="Q216" s="1"/>
      <c r="R216" s="1"/>
      <c r="S216" s="1"/>
      <c r="T216" s="1"/>
      <c r="U216" s="372">
        <f>IFERROR(H217/H216*100,0)</f>
        <v>0</v>
      </c>
      <c r="V216" s="343">
        <f t="shared" ref="V216" si="9">U216</f>
        <v>0</v>
      </c>
    </row>
    <row r="217" spans="1:22" ht="21" customHeight="1" x14ac:dyDescent="0.5">
      <c r="A217" s="2"/>
      <c r="B217" s="9" t="s">
        <v>122</v>
      </c>
      <c r="C217" s="11"/>
      <c r="D217" s="12"/>
      <c r="E217" s="230"/>
      <c r="F217" s="151" t="s">
        <v>18</v>
      </c>
      <c r="G217" s="382"/>
      <c r="H217" s="1"/>
      <c r="I217" s="1"/>
      <c r="J217" s="1"/>
      <c r="K217" s="1"/>
      <c r="L217" s="1"/>
      <c r="M217" s="1"/>
      <c r="N217" s="1"/>
      <c r="O217" s="1"/>
      <c r="P217" s="8"/>
      <c r="Q217" s="1"/>
      <c r="R217" s="1"/>
      <c r="S217" s="1"/>
      <c r="T217" s="1"/>
      <c r="U217" s="373"/>
      <c r="V217" s="343"/>
    </row>
    <row r="218" spans="1:22" ht="21" customHeight="1" x14ac:dyDescent="0.5">
      <c r="A218" s="2"/>
      <c r="B218" s="9" t="s">
        <v>144</v>
      </c>
      <c r="C218" s="11"/>
      <c r="D218" s="63"/>
      <c r="E218" s="169"/>
      <c r="F218" s="151" t="s">
        <v>17</v>
      </c>
      <c r="G218" s="363" t="s">
        <v>71</v>
      </c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3"/>
      <c r="V218" s="3"/>
    </row>
    <row r="219" spans="1:22" ht="21" customHeight="1" x14ac:dyDescent="0.5">
      <c r="A219" s="2"/>
      <c r="B219" s="24" t="s">
        <v>145</v>
      </c>
      <c r="C219" s="11"/>
      <c r="D219" s="63"/>
      <c r="E219" s="169"/>
      <c r="F219" s="151" t="s">
        <v>18</v>
      </c>
      <c r="G219" s="364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3"/>
      <c r="V219" s="3"/>
    </row>
    <row r="220" spans="1:22" ht="21" customHeight="1" x14ac:dyDescent="0.5">
      <c r="A220" s="2"/>
      <c r="B220" s="65">
        <v>1</v>
      </c>
      <c r="C220" s="64" t="s">
        <v>237</v>
      </c>
      <c r="D220" s="63"/>
      <c r="E220" s="169"/>
      <c r="F220" s="74" t="s">
        <v>17</v>
      </c>
      <c r="G220" s="365" t="s">
        <v>71</v>
      </c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3"/>
      <c r="V220" s="3"/>
    </row>
    <row r="221" spans="1:22" ht="21" customHeight="1" x14ac:dyDescent="0.5">
      <c r="A221" s="2"/>
      <c r="B221" s="24"/>
      <c r="C221" s="63"/>
      <c r="D221" s="63"/>
      <c r="E221" s="169"/>
      <c r="F221" s="74" t="s">
        <v>18</v>
      </c>
      <c r="G221" s="366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3"/>
      <c r="V221" s="3"/>
    </row>
    <row r="222" spans="1:22" ht="21" customHeight="1" x14ac:dyDescent="0.5">
      <c r="A222" s="2"/>
      <c r="B222" s="9"/>
      <c r="C222" s="11"/>
      <c r="D222" s="63"/>
      <c r="E222" s="169"/>
      <c r="F222" s="151"/>
      <c r="G222" s="89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3"/>
      <c r="V222" s="3"/>
    </row>
    <row r="223" spans="1:22" ht="21" customHeight="1" x14ac:dyDescent="0.5">
      <c r="A223" s="2"/>
      <c r="B223" s="9"/>
      <c r="C223" s="11"/>
      <c r="D223" s="63"/>
      <c r="E223" s="169"/>
      <c r="F223" s="151"/>
      <c r="G223" s="89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3"/>
      <c r="V223" s="3"/>
    </row>
    <row r="224" spans="1:22" ht="21" customHeight="1" x14ac:dyDescent="0.5">
      <c r="A224" s="2"/>
      <c r="B224" s="9"/>
      <c r="C224" s="11"/>
      <c r="D224" s="63"/>
      <c r="E224" s="169"/>
      <c r="F224" s="151"/>
      <c r="G224" s="89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3"/>
      <c r="V224" s="3"/>
    </row>
    <row r="225" spans="1:22" ht="21" customHeight="1" x14ac:dyDescent="0.5">
      <c r="A225" s="2"/>
      <c r="B225" s="9"/>
      <c r="C225" s="11"/>
      <c r="D225" s="63"/>
      <c r="E225" s="169"/>
      <c r="F225" s="151"/>
      <c r="G225" s="89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3"/>
      <c r="V225" s="3"/>
    </row>
    <row r="226" spans="1:22" ht="21" customHeight="1" x14ac:dyDescent="0.5">
      <c r="A226" s="2"/>
      <c r="B226" s="9"/>
      <c r="C226" s="11"/>
      <c r="D226" s="63"/>
      <c r="E226" s="169"/>
      <c r="F226" s="151"/>
      <c r="G226" s="89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3"/>
      <c r="V226" s="3"/>
    </row>
    <row r="227" spans="1:22" ht="21" customHeight="1" x14ac:dyDescent="0.5">
      <c r="A227" s="2"/>
      <c r="B227" s="9"/>
      <c r="C227" s="11"/>
      <c r="D227" s="63"/>
      <c r="E227" s="169"/>
      <c r="F227" s="151"/>
      <c r="G227" s="89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3"/>
      <c r="V227" s="3"/>
    </row>
    <row r="228" spans="1:22" ht="21" customHeight="1" x14ac:dyDescent="0.5">
      <c r="A228" s="2"/>
      <c r="B228" s="9"/>
      <c r="C228" s="11"/>
      <c r="D228" s="63"/>
      <c r="E228" s="169"/>
      <c r="F228" s="151"/>
      <c r="G228" s="89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3"/>
      <c r="V228" s="3"/>
    </row>
    <row r="229" spans="1:22" ht="21" customHeight="1" x14ac:dyDescent="0.5">
      <c r="A229" s="2"/>
      <c r="B229" s="9"/>
      <c r="C229" s="11"/>
      <c r="D229" s="63"/>
      <c r="E229" s="169"/>
      <c r="F229" s="151"/>
      <c r="G229" s="89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3"/>
      <c r="V229" s="3"/>
    </row>
    <row r="230" spans="1:22" ht="21" customHeight="1" x14ac:dyDescent="0.5">
      <c r="A230" s="2"/>
      <c r="B230" s="9"/>
      <c r="C230" s="11"/>
      <c r="D230" s="63"/>
      <c r="E230" s="169"/>
      <c r="F230" s="151"/>
      <c r="G230" s="89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3"/>
      <c r="V230" s="3"/>
    </row>
    <row r="231" spans="1:22" ht="21" customHeight="1" x14ac:dyDescent="0.5">
      <c r="A231" s="2"/>
      <c r="B231" s="9"/>
      <c r="C231" s="11"/>
      <c r="D231" s="63"/>
      <c r="E231" s="169"/>
      <c r="F231" s="151"/>
      <c r="G231" s="89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3"/>
      <c r="V231" s="3"/>
    </row>
    <row r="232" spans="1:22" ht="21" customHeight="1" x14ac:dyDescent="0.5">
      <c r="A232" s="2"/>
      <c r="B232" s="9"/>
      <c r="C232" s="11"/>
      <c r="D232" s="63"/>
      <c r="E232" s="169"/>
      <c r="F232" s="151"/>
      <c r="G232" s="89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3"/>
      <c r="V232" s="3"/>
    </row>
    <row r="233" spans="1:22" ht="21" customHeight="1" x14ac:dyDescent="0.5">
      <c r="A233" s="2"/>
      <c r="B233" s="9"/>
      <c r="C233" s="11"/>
      <c r="D233" s="63"/>
      <c r="E233" s="169"/>
      <c r="F233" s="151"/>
      <c r="G233" s="89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3"/>
      <c r="V233" s="3"/>
    </row>
    <row r="234" spans="1:22" ht="21" customHeight="1" x14ac:dyDescent="0.5">
      <c r="A234" s="2"/>
      <c r="B234" s="9"/>
      <c r="C234" s="11"/>
      <c r="D234" s="63"/>
      <c r="E234" s="169"/>
      <c r="F234" s="151"/>
      <c r="G234" s="89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3"/>
      <c r="V234" s="3"/>
    </row>
    <row r="235" spans="1:22" ht="21" customHeight="1" x14ac:dyDescent="0.5">
      <c r="A235" s="2"/>
      <c r="B235" s="9"/>
      <c r="C235" s="11"/>
      <c r="D235" s="63"/>
      <c r="E235" s="169"/>
      <c r="F235" s="151"/>
      <c r="G235" s="89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3"/>
      <c r="V235" s="3"/>
    </row>
    <row r="236" spans="1:22" ht="21" customHeight="1" x14ac:dyDescent="0.5">
      <c r="A236" s="2"/>
      <c r="B236" s="9"/>
      <c r="C236" s="11"/>
      <c r="D236" s="63"/>
      <c r="E236" s="169"/>
      <c r="F236" s="151"/>
      <c r="G236" s="89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3"/>
      <c r="V236" s="3"/>
    </row>
    <row r="237" spans="1:22" ht="21" customHeight="1" x14ac:dyDescent="0.5">
      <c r="A237" s="2"/>
      <c r="B237" s="9"/>
      <c r="C237" s="11"/>
      <c r="D237" s="63"/>
      <c r="E237" s="169"/>
      <c r="F237" s="151"/>
      <c r="G237" s="89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3"/>
      <c r="V237" s="3"/>
    </row>
    <row r="238" spans="1:22" ht="21" customHeight="1" x14ac:dyDescent="0.5">
      <c r="A238" s="2"/>
      <c r="B238" s="9"/>
      <c r="C238" s="11"/>
      <c r="D238" s="63"/>
      <c r="E238" s="169"/>
      <c r="F238" s="151"/>
      <c r="G238" s="158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3"/>
      <c r="V238" s="3"/>
    </row>
    <row r="239" spans="1:22" ht="21" customHeight="1" x14ac:dyDescent="0.5">
      <c r="A239" s="2"/>
      <c r="B239" s="9"/>
      <c r="C239" s="11"/>
      <c r="D239" s="63"/>
      <c r="E239" s="169"/>
      <c r="F239" s="151"/>
      <c r="G239" s="158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3"/>
      <c r="V239" s="3"/>
    </row>
    <row r="240" spans="1:22" ht="21" customHeight="1" x14ac:dyDescent="0.5">
      <c r="A240" s="2"/>
      <c r="B240" s="65"/>
      <c r="C240" s="64"/>
      <c r="D240" s="63"/>
      <c r="E240" s="170"/>
      <c r="F240" s="151"/>
      <c r="G240" s="3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3"/>
      <c r="V240" s="3"/>
    </row>
    <row r="241" spans="1:22" ht="21" customHeight="1" x14ac:dyDescent="0.5">
      <c r="A241" s="47"/>
      <c r="B241" s="24"/>
      <c r="C241" s="11"/>
      <c r="D241" s="63"/>
      <c r="E241" s="170"/>
      <c r="F241" s="151"/>
      <c r="G241" s="3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3"/>
      <c r="V241" s="3"/>
    </row>
    <row r="242" spans="1:22" ht="21" customHeight="1" x14ac:dyDescent="0.5">
      <c r="A242" s="13"/>
      <c r="B242" s="24"/>
      <c r="C242" s="11"/>
      <c r="D242" s="176"/>
      <c r="E242" s="171"/>
      <c r="F242" s="151"/>
      <c r="G242" s="3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3"/>
      <c r="V242" s="3"/>
    </row>
    <row r="243" spans="1:22" ht="21" customHeight="1" x14ac:dyDescent="0.5">
      <c r="A243" s="45" t="s">
        <v>151</v>
      </c>
      <c r="B243" s="23"/>
      <c r="C243" s="72"/>
      <c r="D243" s="23"/>
      <c r="E243" s="15"/>
      <c r="F243" s="153"/>
      <c r="G243" s="15"/>
      <c r="H243" s="16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15"/>
      <c r="V243" s="15"/>
    </row>
    <row r="244" spans="1:22" s="6" customFormat="1" ht="21" customHeight="1" x14ac:dyDescent="0.5">
      <c r="A244" s="161" t="s">
        <v>0</v>
      </c>
      <c r="B244" s="349" t="s">
        <v>161</v>
      </c>
      <c r="C244" s="350"/>
      <c r="D244" s="351"/>
      <c r="E244" s="161" t="s">
        <v>152</v>
      </c>
      <c r="F244" s="161" t="s">
        <v>17</v>
      </c>
      <c r="G244" s="161" t="s">
        <v>19</v>
      </c>
      <c r="H244" s="367" t="s">
        <v>34</v>
      </c>
      <c r="I244" s="352" t="s">
        <v>1</v>
      </c>
      <c r="J244" s="357"/>
      <c r="K244" s="353"/>
      <c r="L244" s="352" t="s">
        <v>14</v>
      </c>
      <c r="M244" s="357"/>
      <c r="N244" s="353"/>
      <c r="O244" s="352" t="s">
        <v>15</v>
      </c>
      <c r="P244" s="357"/>
      <c r="Q244" s="353"/>
      <c r="R244" s="352" t="s">
        <v>16</v>
      </c>
      <c r="S244" s="357"/>
      <c r="T244" s="353"/>
      <c r="U244" s="352" t="s">
        <v>24</v>
      </c>
      <c r="V244" s="353"/>
    </row>
    <row r="245" spans="1:22" s="6" customFormat="1" ht="21" customHeight="1" x14ac:dyDescent="0.5">
      <c r="A245" s="162" t="s">
        <v>158</v>
      </c>
      <c r="B245" s="369" t="s">
        <v>27</v>
      </c>
      <c r="C245" s="370"/>
      <c r="D245" s="371"/>
      <c r="E245" s="162" t="s">
        <v>149</v>
      </c>
      <c r="F245" s="162" t="s">
        <v>18</v>
      </c>
      <c r="G245" s="162" t="s">
        <v>20</v>
      </c>
      <c r="H245" s="368"/>
      <c r="I245" s="38" t="s">
        <v>2</v>
      </c>
      <c r="J245" s="38" t="s">
        <v>3</v>
      </c>
      <c r="K245" s="38" t="s">
        <v>4</v>
      </c>
      <c r="L245" s="38" t="s">
        <v>5</v>
      </c>
      <c r="M245" s="38" t="s">
        <v>6</v>
      </c>
      <c r="N245" s="38" t="s">
        <v>7</v>
      </c>
      <c r="O245" s="38" t="s">
        <v>8</v>
      </c>
      <c r="P245" s="38" t="s">
        <v>9</v>
      </c>
      <c r="Q245" s="38" t="s">
        <v>10</v>
      </c>
      <c r="R245" s="38" t="s">
        <v>11</v>
      </c>
      <c r="S245" s="38" t="s">
        <v>12</v>
      </c>
      <c r="T245" s="38" t="s">
        <v>13</v>
      </c>
      <c r="U245" s="38" t="s">
        <v>25</v>
      </c>
      <c r="V245" s="155" t="s">
        <v>26</v>
      </c>
    </row>
    <row r="246" spans="1:22" ht="21" customHeight="1" x14ac:dyDescent="0.5">
      <c r="A246" s="2" t="s">
        <v>44</v>
      </c>
      <c r="B246" s="9" t="s">
        <v>42</v>
      </c>
      <c r="C246" s="11"/>
      <c r="D246" s="17"/>
      <c r="E246" s="226">
        <f>COUNTIF(C250:C272,"*โครงการ*")-COUNTIF(C250:C272,"โครงการ.........")</f>
        <v>0</v>
      </c>
      <c r="F246" s="151" t="s">
        <v>17</v>
      </c>
      <c r="G246" s="363" t="s">
        <v>43</v>
      </c>
      <c r="H246" s="3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372">
        <f>IFERROR(H247/H246*100,0)</f>
        <v>0</v>
      </c>
      <c r="V246" s="343">
        <f t="shared" ref="V246" si="10">U246</f>
        <v>0</v>
      </c>
    </row>
    <row r="247" spans="1:22" ht="21" customHeight="1" x14ac:dyDescent="0.5">
      <c r="A247" s="2"/>
      <c r="B247" s="9"/>
      <c r="C247" s="11"/>
      <c r="D247" s="12"/>
      <c r="E247" s="230"/>
      <c r="F247" s="151" t="s">
        <v>18</v>
      </c>
      <c r="G247" s="364"/>
      <c r="H247" s="1"/>
      <c r="I247" s="1"/>
      <c r="J247" s="1"/>
      <c r="K247" s="1"/>
      <c r="L247" s="1"/>
      <c r="M247" s="1"/>
      <c r="N247" s="1"/>
      <c r="O247" s="1"/>
      <c r="P247" s="8"/>
      <c r="Q247" s="1"/>
      <c r="R247" s="1"/>
      <c r="S247" s="1"/>
      <c r="T247" s="1"/>
      <c r="U247" s="373"/>
      <c r="V247" s="343"/>
    </row>
    <row r="248" spans="1:22" ht="21" customHeight="1" x14ac:dyDescent="0.5">
      <c r="A248" s="2"/>
      <c r="B248" s="9" t="s">
        <v>144</v>
      </c>
      <c r="C248" s="11"/>
      <c r="D248" s="63"/>
      <c r="E248" s="169"/>
      <c r="F248" s="151" t="s">
        <v>17</v>
      </c>
      <c r="G248" s="363" t="s">
        <v>71</v>
      </c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3"/>
      <c r="V248" s="3"/>
    </row>
    <row r="249" spans="1:22" ht="21" customHeight="1" x14ac:dyDescent="0.5">
      <c r="A249" s="2"/>
      <c r="B249" s="24" t="s">
        <v>145</v>
      </c>
      <c r="C249" s="11"/>
      <c r="D249" s="63"/>
      <c r="E249" s="169"/>
      <c r="F249" s="151" t="s">
        <v>18</v>
      </c>
      <c r="G249" s="364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3"/>
      <c r="V249" s="3"/>
    </row>
    <row r="250" spans="1:22" ht="21" customHeight="1" x14ac:dyDescent="0.5">
      <c r="A250" s="2"/>
      <c r="B250" s="65">
        <v>1</v>
      </c>
      <c r="C250" s="64" t="s">
        <v>237</v>
      </c>
      <c r="D250" s="63"/>
      <c r="E250" s="169"/>
      <c r="F250" s="74" t="s">
        <v>17</v>
      </c>
      <c r="G250" s="365" t="s">
        <v>71</v>
      </c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3"/>
      <c r="V250" s="3"/>
    </row>
    <row r="251" spans="1:22" ht="21" customHeight="1" x14ac:dyDescent="0.5">
      <c r="A251" s="2"/>
      <c r="B251" s="24"/>
      <c r="C251" s="63"/>
      <c r="D251" s="63"/>
      <c r="E251" s="169"/>
      <c r="F251" s="74" t="s">
        <v>18</v>
      </c>
      <c r="G251" s="366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3"/>
      <c r="V251" s="3"/>
    </row>
    <row r="252" spans="1:22" ht="21" customHeight="1" x14ac:dyDescent="0.5">
      <c r="A252" s="2"/>
      <c r="B252" s="9"/>
      <c r="C252" s="11"/>
      <c r="D252" s="63"/>
      <c r="E252" s="169"/>
      <c r="F252" s="151"/>
      <c r="G252" s="89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3"/>
      <c r="V252" s="3"/>
    </row>
    <row r="253" spans="1:22" ht="21" customHeight="1" x14ac:dyDescent="0.5">
      <c r="A253" s="2"/>
      <c r="B253" s="9"/>
      <c r="C253" s="11"/>
      <c r="D253" s="63"/>
      <c r="E253" s="169"/>
      <c r="F253" s="151"/>
      <c r="G253" s="89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3"/>
      <c r="V253" s="3"/>
    </row>
    <row r="254" spans="1:22" ht="21" customHeight="1" x14ac:dyDescent="0.5">
      <c r="A254" s="2"/>
      <c r="B254" s="9"/>
      <c r="C254" s="11"/>
      <c r="D254" s="63"/>
      <c r="E254" s="169"/>
      <c r="F254" s="151"/>
      <c r="G254" s="89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3"/>
      <c r="V254" s="3"/>
    </row>
    <row r="255" spans="1:22" ht="21" customHeight="1" x14ac:dyDescent="0.5">
      <c r="A255" s="2"/>
      <c r="B255" s="9"/>
      <c r="C255" s="11"/>
      <c r="D255" s="63"/>
      <c r="E255" s="169"/>
      <c r="F255" s="151"/>
      <c r="G255" s="89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3"/>
      <c r="V255" s="3"/>
    </row>
    <row r="256" spans="1:22" ht="21" customHeight="1" x14ac:dyDescent="0.5">
      <c r="A256" s="2"/>
      <c r="B256" s="9"/>
      <c r="C256" s="11"/>
      <c r="D256" s="63"/>
      <c r="E256" s="169"/>
      <c r="F256" s="151"/>
      <c r="G256" s="89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3"/>
      <c r="V256" s="3"/>
    </row>
    <row r="257" spans="1:22" ht="21" customHeight="1" x14ac:dyDescent="0.5">
      <c r="A257" s="2"/>
      <c r="B257" s="9"/>
      <c r="C257" s="11"/>
      <c r="D257" s="63"/>
      <c r="E257" s="169"/>
      <c r="F257" s="151"/>
      <c r="G257" s="89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3"/>
      <c r="V257" s="3"/>
    </row>
    <row r="258" spans="1:22" ht="21" customHeight="1" x14ac:dyDescent="0.5">
      <c r="A258" s="2"/>
      <c r="B258" s="9"/>
      <c r="C258" s="11"/>
      <c r="D258" s="63"/>
      <c r="E258" s="169"/>
      <c r="F258" s="151"/>
      <c r="G258" s="89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3"/>
      <c r="V258" s="3"/>
    </row>
    <row r="259" spans="1:22" ht="21" customHeight="1" x14ac:dyDescent="0.5">
      <c r="A259" s="2"/>
      <c r="B259" s="9"/>
      <c r="C259" s="11"/>
      <c r="D259" s="63"/>
      <c r="E259" s="169"/>
      <c r="F259" s="151"/>
      <c r="G259" s="89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3"/>
      <c r="V259" s="3"/>
    </row>
    <row r="260" spans="1:22" ht="21" customHeight="1" x14ac:dyDescent="0.5">
      <c r="A260" s="2"/>
      <c r="B260" s="9"/>
      <c r="C260" s="11"/>
      <c r="D260" s="63"/>
      <c r="E260" s="169"/>
      <c r="F260" s="151"/>
      <c r="G260" s="89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3"/>
      <c r="V260" s="3"/>
    </row>
    <row r="261" spans="1:22" ht="21" customHeight="1" x14ac:dyDescent="0.5">
      <c r="A261" s="2"/>
      <c r="B261" s="9"/>
      <c r="C261" s="11"/>
      <c r="D261" s="63"/>
      <c r="E261" s="169"/>
      <c r="F261" s="151"/>
      <c r="G261" s="89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3"/>
      <c r="V261" s="3"/>
    </row>
    <row r="262" spans="1:22" ht="21" customHeight="1" x14ac:dyDescent="0.5">
      <c r="A262" s="2"/>
      <c r="B262" s="9"/>
      <c r="C262" s="11"/>
      <c r="D262" s="63"/>
      <c r="E262" s="169"/>
      <c r="F262" s="151"/>
      <c r="G262" s="89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3"/>
      <c r="V262" s="3"/>
    </row>
    <row r="263" spans="1:22" ht="21" customHeight="1" x14ac:dyDescent="0.5">
      <c r="A263" s="2"/>
      <c r="B263" s="9"/>
      <c r="C263" s="11"/>
      <c r="D263" s="63"/>
      <c r="E263" s="169"/>
      <c r="F263" s="151"/>
      <c r="G263" s="89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3"/>
      <c r="V263" s="3"/>
    </row>
    <row r="264" spans="1:22" ht="21" customHeight="1" x14ac:dyDescent="0.5">
      <c r="A264" s="2"/>
      <c r="B264" s="9"/>
      <c r="C264" s="11"/>
      <c r="D264" s="63"/>
      <c r="E264" s="169"/>
      <c r="F264" s="151"/>
      <c r="G264" s="89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3"/>
      <c r="V264" s="3"/>
    </row>
    <row r="265" spans="1:22" ht="21" customHeight="1" x14ac:dyDescent="0.5">
      <c r="A265" s="2"/>
      <c r="B265" s="9"/>
      <c r="C265" s="11"/>
      <c r="D265" s="63"/>
      <c r="E265" s="169"/>
      <c r="F265" s="151"/>
      <c r="G265" s="89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3"/>
      <c r="V265" s="3"/>
    </row>
    <row r="266" spans="1:22" ht="21" customHeight="1" x14ac:dyDescent="0.5">
      <c r="A266" s="2"/>
      <c r="B266" s="9"/>
      <c r="C266" s="11"/>
      <c r="D266" s="63"/>
      <c r="E266" s="169"/>
      <c r="F266" s="151"/>
      <c r="G266" s="158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3"/>
      <c r="V266" s="3"/>
    </row>
    <row r="267" spans="1:22" ht="21" customHeight="1" x14ac:dyDescent="0.5">
      <c r="A267" s="2"/>
      <c r="B267" s="9"/>
      <c r="C267" s="11"/>
      <c r="D267" s="63"/>
      <c r="E267" s="169"/>
      <c r="F267" s="151"/>
      <c r="G267" s="158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3"/>
      <c r="V267" s="3"/>
    </row>
    <row r="268" spans="1:22" ht="21" customHeight="1" x14ac:dyDescent="0.5">
      <c r="A268" s="2"/>
      <c r="B268" s="9"/>
      <c r="C268" s="11"/>
      <c r="D268" s="63"/>
      <c r="E268" s="169"/>
      <c r="F268" s="151"/>
      <c r="G268" s="89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3"/>
      <c r="V268" s="3"/>
    </row>
    <row r="269" spans="1:22" ht="21" customHeight="1" x14ac:dyDescent="0.5">
      <c r="A269" s="2"/>
      <c r="B269" s="9"/>
      <c r="C269" s="11"/>
      <c r="D269" s="63"/>
      <c r="E269" s="169"/>
      <c r="F269" s="151"/>
      <c r="G269" s="89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3"/>
      <c r="V269" s="3"/>
    </row>
    <row r="270" spans="1:22" ht="21" customHeight="1" x14ac:dyDescent="0.5">
      <c r="A270" s="2"/>
      <c r="B270" s="65"/>
      <c r="C270" s="64"/>
      <c r="D270" s="63"/>
      <c r="E270" s="170"/>
      <c r="F270" s="151"/>
      <c r="G270" s="3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3"/>
      <c r="V270" s="3"/>
    </row>
    <row r="271" spans="1:22" ht="21" customHeight="1" x14ac:dyDescent="0.5">
      <c r="A271" s="47"/>
      <c r="B271" s="24"/>
      <c r="C271" s="11"/>
      <c r="D271" s="63"/>
      <c r="E271" s="170"/>
      <c r="F271" s="151"/>
      <c r="G271" s="3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3"/>
      <c r="V271" s="3"/>
    </row>
    <row r="272" spans="1:22" ht="21" customHeight="1" x14ac:dyDescent="0.5">
      <c r="A272" s="13"/>
      <c r="B272" s="24"/>
      <c r="C272" s="11"/>
      <c r="D272" s="176"/>
      <c r="E272" s="171"/>
      <c r="F272" s="151"/>
      <c r="G272" s="3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3"/>
      <c r="V272" s="3"/>
    </row>
    <row r="273" spans="1:22" ht="21" customHeight="1" x14ac:dyDescent="0.5">
      <c r="A273" s="45" t="s">
        <v>151</v>
      </c>
      <c r="B273" s="23"/>
      <c r="C273" s="52"/>
      <c r="D273" s="23"/>
      <c r="E273" s="15"/>
      <c r="F273" s="153"/>
      <c r="G273" s="15"/>
      <c r="H273" s="16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15"/>
      <c r="V273" s="15"/>
    </row>
    <row r="274" spans="1:22" s="6" customFormat="1" ht="21" customHeight="1" x14ac:dyDescent="0.5">
      <c r="A274" s="188" t="s">
        <v>0</v>
      </c>
      <c r="B274" s="349" t="s">
        <v>161</v>
      </c>
      <c r="C274" s="350"/>
      <c r="D274" s="351"/>
      <c r="E274" s="188" t="s">
        <v>152</v>
      </c>
      <c r="F274" s="188" t="s">
        <v>17</v>
      </c>
      <c r="G274" s="188" t="s">
        <v>19</v>
      </c>
      <c r="H274" s="367" t="s">
        <v>34</v>
      </c>
      <c r="I274" s="352" t="s">
        <v>1</v>
      </c>
      <c r="J274" s="357"/>
      <c r="K274" s="353"/>
      <c r="L274" s="352" t="s">
        <v>14</v>
      </c>
      <c r="M274" s="357"/>
      <c r="N274" s="353"/>
      <c r="O274" s="352" t="s">
        <v>15</v>
      </c>
      <c r="P274" s="357"/>
      <c r="Q274" s="353"/>
      <c r="R274" s="352" t="s">
        <v>16</v>
      </c>
      <c r="S274" s="357"/>
      <c r="T274" s="353"/>
      <c r="U274" s="352" t="s">
        <v>24</v>
      </c>
      <c r="V274" s="353"/>
    </row>
    <row r="275" spans="1:22" s="6" customFormat="1" ht="21" customHeight="1" x14ac:dyDescent="0.5">
      <c r="A275" s="189" t="s">
        <v>158</v>
      </c>
      <c r="B275" s="369" t="s">
        <v>27</v>
      </c>
      <c r="C275" s="370"/>
      <c r="D275" s="371"/>
      <c r="E275" s="189" t="s">
        <v>149</v>
      </c>
      <c r="F275" s="189" t="s">
        <v>18</v>
      </c>
      <c r="G275" s="189" t="s">
        <v>20</v>
      </c>
      <c r="H275" s="368"/>
      <c r="I275" s="38" t="s">
        <v>2</v>
      </c>
      <c r="J275" s="38" t="s">
        <v>3</v>
      </c>
      <c r="K275" s="38" t="s">
        <v>4</v>
      </c>
      <c r="L275" s="38" t="s">
        <v>5</v>
      </c>
      <c r="M275" s="38" t="s">
        <v>6</v>
      </c>
      <c r="N275" s="38" t="s">
        <v>7</v>
      </c>
      <c r="O275" s="38" t="s">
        <v>8</v>
      </c>
      <c r="P275" s="38" t="s">
        <v>9</v>
      </c>
      <c r="Q275" s="38" t="s">
        <v>10</v>
      </c>
      <c r="R275" s="38" t="s">
        <v>11</v>
      </c>
      <c r="S275" s="38" t="s">
        <v>12</v>
      </c>
      <c r="T275" s="38" t="s">
        <v>13</v>
      </c>
      <c r="U275" s="38" t="s">
        <v>25</v>
      </c>
      <c r="V275" s="183" t="s">
        <v>26</v>
      </c>
    </row>
    <row r="276" spans="1:22" ht="21" customHeight="1" x14ac:dyDescent="0.5">
      <c r="A276" s="2" t="s">
        <v>242</v>
      </c>
      <c r="B276" s="9" t="s">
        <v>243</v>
      </c>
      <c r="C276" s="11"/>
      <c r="D276" s="12"/>
      <c r="E276" s="226">
        <f>COUNTIF(C280:C302,"*โครงการ*")-COUNTIF(C280:C302,"โครงการ.........")</f>
        <v>0</v>
      </c>
      <c r="F276" s="181" t="s">
        <v>17</v>
      </c>
      <c r="G276" s="332" t="s">
        <v>148</v>
      </c>
      <c r="H276" s="18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372">
        <f>IFERROR(H277/H276*100,0)</f>
        <v>0</v>
      </c>
      <c r="V276" s="343">
        <f t="shared" ref="V276" si="11">U276</f>
        <v>0</v>
      </c>
    </row>
    <row r="277" spans="1:22" ht="21" customHeight="1" x14ac:dyDescent="0.5">
      <c r="A277" s="2"/>
      <c r="B277" s="9" t="s">
        <v>241</v>
      </c>
      <c r="C277" s="11"/>
      <c r="D277" s="17"/>
      <c r="E277" s="230"/>
      <c r="F277" s="181" t="s">
        <v>18</v>
      </c>
      <c r="G277" s="364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1"/>
      <c r="U277" s="373"/>
      <c r="V277" s="343"/>
    </row>
    <row r="278" spans="1:22" ht="21" customHeight="1" x14ac:dyDescent="0.5">
      <c r="A278" s="2"/>
      <c r="B278" s="9" t="s">
        <v>144</v>
      </c>
      <c r="C278" s="11"/>
      <c r="D278" s="63"/>
      <c r="E278" s="169"/>
      <c r="F278" s="181" t="s">
        <v>17</v>
      </c>
      <c r="G278" s="363" t="s">
        <v>71</v>
      </c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3"/>
      <c r="V278" s="3"/>
    </row>
    <row r="279" spans="1:22" ht="21" customHeight="1" x14ac:dyDescent="0.5">
      <c r="A279" s="2"/>
      <c r="B279" s="24" t="s">
        <v>145</v>
      </c>
      <c r="C279" s="11"/>
      <c r="D279" s="63"/>
      <c r="E279" s="169"/>
      <c r="F279" s="181" t="s">
        <v>18</v>
      </c>
      <c r="G279" s="364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3"/>
      <c r="V279" s="3"/>
    </row>
    <row r="280" spans="1:22" ht="21" customHeight="1" x14ac:dyDescent="0.5">
      <c r="A280" s="2"/>
      <c r="B280" s="65">
        <v>1</v>
      </c>
      <c r="C280" s="64" t="s">
        <v>237</v>
      </c>
      <c r="D280" s="63"/>
      <c r="E280" s="169"/>
      <c r="F280" s="74" t="s">
        <v>17</v>
      </c>
      <c r="G280" s="365" t="s">
        <v>71</v>
      </c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3"/>
      <c r="V280" s="3"/>
    </row>
    <row r="281" spans="1:22" ht="21" customHeight="1" x14ac:dyDescent="0.5">
      <c r="A281" s="2"/>
      <c r="B281" s="24"/>
      <c r="C281" s="63"/>
      <c r="D281" s="63"/>
      <c r="E281" s="169"/>
      <c r="F281" s="74" t="s">
        <v>18</v>
      </c>
      <c r="G281" s="366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3"/>
      <c r="V281" s="3"/>
    </row>
    <row r="282" spans="1:22" ht="21" customHeight="1" x14ac:dyDescent="0.5">
      <c r="A282" s="2"/>
      <c r="B282" s="9"/>
      <c r="C282" s="11"/>
      <c r="D282" s="63"/>
      <c r="E282" s="169"/>
      <c r="F282" s="181"/>
      <c r="G282" s="186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3"/>
      <c r="V282" s="3"/>
    </row>
    <row r="283" spans="1:22" ht="21" customHeight="1" x14ac:dyDescent="0.5">
      <c r="A283" s="2"/>
      <c r="B283" s="9"/>
      <c r="C283" s="11"/>
      <c r="D283" s="63"/>
      <c r="E283" s="169"/>
      <c r="F283" s="181"/>
      <c r="G283" s="186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3"/>
      <c r="V283" s="3"/>
    </row>
    <row r="284" spans="1:22" ht="21" customHeight="1" x14ac:dyDescent="0.5">
      <c r="A284" s="2"/>
      <c r="B284" s="9"/>
      <c r="C284" s="11"/>
      <c r="D284" s="63"/>
      <c r="E284" s="169"/>
      <c r="F284" s="181"/>
      <c r="G284" s="186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3"/>
      <c r="V284" s="3"/>
    </row>
    <row r="285" spans="1:22" ht="21" customHeight="1" x14ac:dyDescent="0.5">
      <c r="A285" s="2"/>
      <c r="B285" s="9"/>
      <c r="C285" s="11"/>
      <c r="D285" s="63"/>
      <c r="E285" s="169"/>
      <c r="F285" s="181"/>
      <c r="G285" s="186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3"/>
      <c r="V285" s="3"/>
    </row>
    <row r="286" spans="1:22" ht="21" customHeight="1" x14ac:dyDescent="0.5">
      <c r="A286" s="2"/>
      <c r="B286" s="9"/>
      <c r="C286" s="11"/>
      <c r="D286" s="63"/>
      <c r="E286" s="169"/>
      <c r="F286" s="181"/>
      <c r="G286" s="186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1"/>
      <c r="U286" s="3"/>
      <c r="V286" s="3"/>
    </row>
    <row r="287" spans="1:22" ht="21" customHeight="1" x14ac:dyDescent="0.5">
      <c r="A287" s="2"/>
      <c r="B287" s="9"/>
      <c r="C287" s="11"/>
      <c r="D287" s="63"/>
      <c r="E287" s="169"/>
      <c r="F287" s="181"/>
      <c r="G287" s="186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3"/>
      <c r="V287" s="3"/>
    </row>
    <row r="288" spans="1:22" ht="21" customHeight="1" x14ac:dyDescent="0.5">
      <c r="A288" s="2"/>
      <c r="B288" s="9"/>
      <c r="C288" s="11"/>
      <c r="D288" s="63"/>
      <c r="E288" s="169"/>
      <c r="F288" s="181"/>
      <c r="G288" s="186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3"/>
      <c r="V288" s="3"/>
    </row>
    <row r="289" spans="1:22" ht="21" customHeight="1" x14ac:dyDescent="0.5">
      <c r="A289" s="2"/>
      <c r="B289" s="9"/>
      <c r="C289" s="11"/>
      <c r="D289" s="63"/>
      <c r="E289" s="169"/>
      <c r="F289" s="181"/>
      <c r="G289" s="186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3"/>
      <c r="V289" s="3"/>
    </row>
    <row r="290" spans="1:22" ht="21" customHeight="1" x14ac:dyDescent="0.5">
      <c r="A290" s="2"/>
      <c r="B290" s="9"/>
      <c r="C290" s="11"/>
      <c r="D290" s="63"/>
      <c r="E290" s="169"/>
      <c r="F290" s="181"/>
      <c r="G290" s="186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3"/>
      <c r="V290" s="3"/>
    </row>
    <row r="291" spans="1:22" ht="21" customHeight="1" x14ac:dyDescent="0.5">
      <c r="A291" s="2"/>
      <c r="B291" s="9"/>
      <c r="C291" s="11"/>
      <c r="D291" s="63"/>
      <c r="E291" s="169"/>
      <c r="F291" s="181"/>
      <c r="G291" s="186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3"/>
      <c r="V291" s="3"/>
    </row>
    <row r="292" spans="1:22" ht="21" customHeight="1" x14ac:dyDescent="0.5">
      <c r="A292" s="2"/>
      <c r="B292" s="9"/>
      <c r="C292" s="11"/>
      <c r="D292" s="63"/>
      <c r="E292" s="169"/>
      <c r="F292" s="181"/>
      <c r="G292" s="186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1"/>
      <c r="U292" s="3"/>
      <c r="V292" s="3"/>
    </row>
    <row r="293" spans="1:22" ht="21" customHeight="1" x14ac:dyDescent="0.5">
      <c r="A293" s="2"/>
      <c r="B293" s="9"/>
      <c r="C293" s="11"/>
      <c r="D293" s="63"/>
      <c r="E293" s="169"/>
      <c r="F293" s="181"/>
      <c r="G293" s="186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1"/>
      <c r="U293" s="3"/>
      <c r="V293" s="3"/>
    </row>
    <row r="294" spans="1:22" ht="21" customHeight="1" x14ac:dyDescent="0.5">
      <c r="A294" s="2"/>
      <c r="B294" s="9"/>
      <c r="C294" s="11"/>
      <c r="D294" s="63"/>
      <c r="E294" s="169"/>
      <c r="F294" s="181"/>
      <c r="G294" s="186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3"/>
      <c r="V294" s="3"/>
    </row>
    <row r="295" spans="1:22" ht="21" customHeight="1" x14ac:dyDescent="0.5">
      <c r="A295" s="2"/>
      <c r="B295" s="9"/>
      <c r="C295" s="11"/>
      <c r="D295" s="63"/>
      <c r="E295" s="169"/>
      <c r="F295" s="181"/>
      <c r="G295" s="186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1"/>
      <c r="U295" s="3"/>
      <c r="V295" s="3"/>
    </row>
    <row r="296" spans="1:22" ht="21" customHeight="1" x14ac:dyDescent="0.5">
      <c r="A296" s="2"/>
      <c r="B296" s="9"/>
      <c r="C296" s="11"/>
      <c r="D296" s="63"/>
      <c r="E296" s="169"/>
      <c r="F296" s="181"/>
      <c r="G296" s="186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1"/>
      <c r="U296" s="3"/>
      <c r="V296" s="3"/>
    </row>
    <row r="297" spans="1:22" ht="21" customHeight="1" x14ac:dyDescent="0.5">
      <c r="A297" s="2"/>
      <c r="B297" s="9"/>
      <c r="C297" s="11"/>
      <c r="D297" s="63"/>
      <c r="E297" s="169"/>
      <c r="F297" s="181"/>
      <c r="G297" s="186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3"/>
      <c r="V297" s="3"/>
    </row>
    <row r="298" spans="1:22" ht="21" customHeight="1" x14ac:dyDescent="0.5">
      <c r="A298" s="2"/>
      <c r="B298" s="9"/>
      <c r="C298" s="11"/>
      <c r="D298" s="63"/>
      <c r="E298" s="169"/>
      <c r="F298" s="181"/>
      <c r="G298" s="186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3"/>
      <c r="V298" s="3"/>
    </row>
    <row r="299" spans="1:22" ht="21" customHeight="1" x14ac:dyDescent="0.5">
      <c r="A299" s="2"/>
      <c r="B299" s="9"/>
      <c r="C299" s="11"/>
      <c r="D299" s="63"/>
      <c r="E299" s="170"/>
      <c r="F299" s="181"/>
      <c r="G299" s="3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1"/>
      <c r="U299" s="3"/>
      <c r="V299" s="3"/>
    </row>
    <row r="300" spans="1:22" ht="21" customHeight="1" x14ac:dyDescent="0.5">
      <c r="A300" s="2"/>
      <c r="B300" s="65"/>
      <c r="C300" s="64"/>
      <c r="D300" s="63"/>
      <c r="E300" s="170"/>
      <c r="F300" s="181"/>
      <c r="G300" s="3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3"/>
      <c r="V300" s="3"/>
    </row>
    <row r="301" spans="1:22" ht="21" customHeight="1" x14ac:dyDescent="0.5">
      <c r="A301" s="47"/>
      <c r="B301" s="24"/>
      <c r="C301" s="11"/>
      <c r="D301" s="63"/>
      <c r="E301" s="170"/>
      <c r="F301" s="181"/>
      <c r="G301" s="3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3"/>
      <c r="V301" s="3"/>
    </row>
    <row r="302" spans="1:22" ht="21" customHeight="1" x14ac:dyDescent="0.5">
      <c r="A302" s="13"/>
      <c r="B302" s="24"/>
      <c r="C302" s="11"/>
      <c r="D302" s="176"/>
      <c r="E302" s="171"/>
      <c r="F302" s="181"/>
      <c r="G302" s="3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3"/>
      <c r="V302" s="3"/>
    </row>
    <row r="303" spans="1:22" ht="21" customHeight="1" x14ac:dyDescent="0.5">
      <c r="A303" s="45" t="s">
        <v>151</v>
      </c>
      <c r="B303" s="23"/>
      <c r="C303" s="182"/>
      <c r="D303" s="23"/>
      <c r="E303" s="15"/>
      <c r="F303" s="182"/>
      <c r="G303" s="15"/>
      <c r="H303" s="16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5"/>
      <c r="V303" s="15"/>
    </row>
    <row r="359" s="6" customFormat="1" ht="27.75" customHeight="1" x14ac:dyDescent="0.5"/>
    <row r="457" spans="1:22" x14ac:dyDescent="0.5">
      <c r="A457" s="49"/>
      <c r="B457" s="49"/>
      <c r="C457" s="49"/>
      <c r="D457" s="49"/>
      <c r="E457" s="156"/>
      <c r="F457" s="156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</row>
  </sheetData>
  <mergeCells count="141">
    <mergeCell ref="U186:U187"/>
    <mergeCell ref="V186:V187"/>
    <mergeCell ref="U216:U217"/>
    <mergeCell ref="V216:V217"/>
    <mergeCell ref="G38:G39"/>
    <mergeCell ref="G40:G41"/>
    <mergeCell ref="R34:T34"/>
    <mergeCell ref="U34:V34"/>
    <mergeCell ref="O214:Q214"/>
    <mergeCell ref="R214:T214"/>
    <mergeCell ref="I214:K214"/>
    <mergeCell ref="L214:N214"/>
    <mergeCell ref="G193:G194"/>
    <mergeCell ref="B35:D35"/>
    <mergeCell ref="G36:G37"/>
    <mergeCell ref="B34:D34"/>
    <mergeCell ref="O64:Q64"/>
    <mergeCell ref="R64:T64"/>
    <mergeCell ref="B64:D64"/>
    <mergeCell ref="H64:H65"/>
    <mergeCell ref="I64:K64"/>
    <mergeCell ref="U184:V184"/>
    <mergeCell ref="L94:N94"/>
    <mergeCell ref="R94:T94"/>
    <mergeCell ref="R124:T124"/>
    <mergeCell ref="U124:V124"/>
    <mergeCell ref="G126:G127"/>
    <mergeCell ref="U126:U127"/>
    <mergeCell ref="V126:V127"/>
    <mergeCell ref="G128:G129"/>
    <mergeCell ref="G130:G131"/>
    <mergeCell ref="G73:G74"/>
    <mergeCell ref="U246:U247"/>
    <mergeCell ref="V246:V247"/>
    <mergeCell ref="U66:U67"/>
    <mergeCell ref="V66:V67"/>
    <mergeCell ref="U96:U97"/>
    <mergeCell ref="V96:V97"/>
    <mergeCell ref="U156:U157"/>
    <mergeCell ref="V156:V157"/>
    <mergeCell ref="G100:G101"/>
    <mergeCell ref="G160:G161"/>
    <mergeCell ref="G246:G247"/>
    <mergeCell ref="G190:G191"/>
    <mergeCell ref="G220:G221"/>
    <mergeCell ref="G186:G187"/>
    <mergeCell ref="G188:G189"/>
    <mergeCell ref="U244:V244"/>
    <mergeCell ref="U214:V214"/>
    <mergeCell ref="R184:T184"/>
    <mergeCell ref="I184:K184"/>
    <mergeCell ref="L184:N184"/>
    <mergeCell ref="O184:Q184"/>
    <mergeCell ref="U94:V94"/>
    <mergeCell ref="G158:G159"/>
    <mergeCell ref="G156:G157"/>
    <mergeCell ref="I244:K244"/>
    <mergeCell ref="L244:N244"/>
    <mergeCell ref="B184:D184"/>
    <mergeCell ref="H184:H185"/>
    <mergeCell ref="B185:D185"/>
    <mergeCell ref="O244:Q244"/>
    <mergeCell ref="B94:D94"/>
    <mergeCell ref="H94:H95"/>
    <mergeCell ref="B215:D215"/>
    <mergeCell ref="B214:D214"/>
    <mergeCell ref="H214:H215"/>
    <mergeCell ref="G216:G217"/>
    <mergeCell ref="G218:G219"/>
    <mergeCell ref="B95:D95"/>
    <mergeCell ref="G96:G97"/>
    <mergeCell ref="G98:G99"/>
    <mergeCell ref="G195:G196"/>
    <mergeCell ref="G199:G200"/>
    <mergeCell ref="B124:D124"/>
    <mergeCell ref="H124:H125"/>
    <mergeCell ref="I124:K124"/>
    <mergeCell ref="L124:N124"/>
    <mergeCell ref="O124:Q124"/>
    <mergeCell ref="B125:D125"/>
    <mergeCell ref="B245:D245"/>
    <mergeCell ref="I94:K94"/>
    <mergeCell ref="A1:V1"/>
    <mergeCell ref="U11:V11"/>
    <mergeCell ref="B12:D12"/>
    <mergeCell ref="G16:G17"/>
    <mergeCell ref="O11:Q11"/>
    <mergeCell ref="R11:T11"/>
    <mergeCell ref="U13:V13"/>
    <mergeCell ref="G18:G19"/>
    <mergeCell ref="B11:D11"/>
    <mergeCell ref="H11:H12"/>
    <mergeCell ref="I11:K11"/>
    <mergeCell ref="L11:N11"/>
    <mergeCell ref="B13:D13"/>
    <mergeCell ref="U14:U15"/>
    <mergeCell ref="I13:T13"/>
    <mergeCell ref="A2:V2"/>
    <mergeCell ref="H34:H35"/>
    <mergeCell ref="I34:K34"/>
    <mergeCell ref="L34:N34"/>
    <mergeCell ref="G20:G21"/>
    <mergeCell ref="O34:Q34"/>
    <mergeCell ref="V14:V15"/>
    <mergeCell ref="U16:U17"/>
    <mergeCell ref="V16:V17"/>
    <mergeCell ref="U36:U37"/>
    <mergeCell ref="V36:V37"/>
    <mergeCell ref="G250:G251"/>
    <mergeCell ref="U64:V64"/>
    <mergeCell ref="B65:D65"/>
    <mergeCell ref="G66:G67"/>
    <mergeCell ref="G68:G69"/>
    <mergeCell ref="B154:D154"/>
    <mergeCell ref="H154:H155"/>
    <mergeCell ref="I154:K154"/>
    <mergeCell ref="L154:N154"/>
    <mergeCell ref="O154:Q154"/>
    <mergeCell ref="R154:T154"/>
    <mergeCell ref="U154:V154"/>
    <mergeCell ref="B155:D155"/>
    <mergeCell ref="G70:G71"/>
    <mergeCell ref="L64:N64"/>
    <mergeCell ref="R244:T244"/>
    <mergeCell ref="G248:G249"/>
    <mergeCell ref="B244:D244"/>
    <mergeCell ref="H244:H245"/>
    <mergeCell ref="O94:Q94"/>
    <mergeCell ref="G278:G279"/>
    <mergeCell ref="G280:G281"/>
    <mergeCell ref="B274:D274"/>
    <mergeCell ref="H274:H275"/>
    <mergeCell ref="I274:K274"/>
    <mergeCell ref="L274:N274"/>
    <mergeCell ref="O274:Q274"/>
    <mergeCell ref="R274:T274"/>
    <mergeCell ref="U274:V274"/>
    <mergeCell ref="B275:D275"/>
    <mergeCell ref="G276:G277"/>
    <mergeCell ref="U276:U277"/>
    <mergeCell ref="V276:V277"/>
  </mergeCells>
  <conditionalFormatting sqref="V16:V17">
    <cfRule type="iconSet" priority="10">
      <iconSet showValue="0">
        <cfvo type="percent" val="0"/>
        <cfvo type="num" val="60" gte="0"/>
        <cfvo type="num" val="70" gte="0"/>
      </iconSet>
    </cfRule>
  </conditionalFormatting>
  <conditionalFormatting sqref="V36:V37">
    <cfRule type="iconSet" priority="9">
      <iconSet showValue="0">
        <cfvo type="percent" val="0"/>
        <cfvo type="num" val="60" gte="0"/>
        <cfvo type="num" val="70" gte="0"/>
      </iconSet>
    </cfRule>
  </conditionalFormatting>
  <conditionalFormatting sqref="V66:V67">
    <cfRule type="iconSet" priority="8">
      <iconSet showValue="0">
        <cfvo type="percent" val="0"/>
        <cfvo type="num" val="60" gte="0"/>
        <cfvo type="num" val="70" gte="0"/>
      </iconSet>
    </cfRule>
  </conditionalFormatting>
  <conditionalFormatting sqref="V96:V97">
    <cfRule type="iconSet" priority="7">
      <iconSet showValue="0">
        <cfvo type="percent" val="0"/>
        <cfvo type="num" val="60" gte="0"/>
        <cfvo type="num" val="70" gte="0"/>
      </iconSet>
    </cfRule>
  </conditionalFormatting>
  <conditionalFormatting sqref="V126:V127">
    <cfRule type="iconSet" priority="6">
      <iconSet showValue="0">
        <cfvo type="percent" val="0"/>
        <cfvo type="num" val="60" gte="0"/>
        <cfvo type="num" val="70" gte="0"/>
      </iconSet>
    </cfRule>
  </conditionalFormatting>
  <conditionalFormatting sqref="V156:V157">
    <cfRule type="iconSet" priority="5">
      <iconSet showValue="0">
        <cfvo type="percent" val="0"/>
        <cfvo type="num" val="60" gte="0"/>
        <cfvo type="num" val="70" gte="0"/>
      </iconSet>
    </cfRule>
  </conditionalFormatting>
  <conditionalFormatting sqref="V186:V187">
    <cfRule type="iconSet" priority="4">
      <iconSet showValue="0">
        <cfvo type="percent" val="0"/>
        <cfvo type="num" val="60" gte="0"/>
        <cfvo type="num" val="70" gte="0"/>
      </iconSet>
    </cfRule>
  </conditionalFormatting>
  <conditionalFormatting sqref="V216:V217">
    <cfRule type="iconSet" priority="3">
      <iconSet showValue="0">
        <cfvo type="percent" val="0"/>
        <cfvo type="num" val="60" gte="0"/>
        <cfvo type="num" val="70" gte="0"/>
      </iconSet>
    </cfRule>
  </conditionalFormatting>
  <conditionalFormatting sqref="V246:V247">
    <cfRule type="iconSet" priority="2">
      <iconSet showValue="0">
        <cfvo type="percent" val="0"/>
        <cfvo type="num" val="60" gte="0"/>
        <cfvo type="num" val="70" gte="0"/>
      </iconSet>
    </cfRule>
  </conditionalFormatting>
  <conditionalFormatting sqref="V276:V277">
    <cfRule type="iconSet" priority="1">
      <iconSet showValue="0">
        <cfvo type="percent" val="0"/>
        <cfvo type="num" val="60" gte="0"/>
        <cfvo type="num" val="70" gte="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73" fitToHeight="0" orientation="landscape" r:id="rId1"/>
  <headerFooter alignWithMargins="0">
    <oddFooter>&amp;R&amp;"Angsana New,ธรรมดา"แผน-ผลการปฏิบัติการ   2563...&amp;P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W397"/>
  <sheetViews>
    <sheetView view="pageBreakPreview" zoomScale="80" zoomScaleNormal="80" zoomScaleSheetLayoutView="80" workbookViewId="0">
      <selection activeCell="O22" sqref="O22"/>
    </sheetView>
  </sheetViews>
  <sheetFormatPr defaultColWidth="9.140625" defaultRowHeight="18.75" x14ac:dyDescent="0.5"/>
  <cols>
    <col min="1" max="1" width="8.5703125" style="6" customWidth="1"/>
    <col min="2" max="2" width="3.28515625" style="6" customWidth="1"/>
    <col min="3" max="3" width="6.42578125" style="6" customWidth="1"/>
    <col min="4" max="4" width="49.7109375" style="6" customWidth="1"/>
    <col min="5" max="5" width="8.5703125" style="6" customWidth="1"/>
    <col min="6" max="6" width="5.7109375" style="6" customWidth="1"/>
    <col min="7" max="7" width="8.5703125" style="6" customWidth="1"/>
    <col min="8" max="8" width="10.42578125" style="6" customWidth="1"/>
    <col min="9" max="9" width="6.85546875" style="6" customWidth="1"/>
    <col min="10" max="10" width="7" style="6" customWidth="1"/>
    <col min="11" max="18" width="6.85546875" style="6" customWidth="1"/>
    <col min="19" max="19" width="7.28515625" style="6" bestFit="1" customWidth="1"/>
    <col min="20" max="20" width="6.85546875" style="6" customWidth="1"/>
    <col min="21" max="22" width="8.5703125" style="6" customWidth="1"/>
    <col min="23" max="23" width="10.28515625" style="18" bestFit="1" customWidth="1"/>
    <col min="24" max="24" width="10.5703125" style="18" bestFit="1" customWidth="1"/>
    <col min="25" max="25" width="11.28515625" style="18" bestFit="1" customWidth="1"/>
    <col min="26" max="16384" width="9.140625" style="18"/>
  </cols>
  <sheetData>
    <row r="1" spans="1:23" s="25" customFormat="1" ht="23.25" x14ac:dyDescent="0.5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3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168"/>
    </row>
    <row r="3" spans="1:23" s="25" customFormat="1" ht="23.25" x14ac:dyDescent="0.5">
      <c r="A3" s="71"/>
      <c r="B3" s="71"/>
      <c r="C3" s="71"/>
      <c r="D3" s="71"/>
      <c r="E3" s="152"/>
      <c r="F3" s="152"/>
      <c r="G3" s="71"/>
      <c r="H3" s="71"/>
      <c r="I3" s="71"/>
      <c r="J3" s="71"/>
      <c r="K3" s="71"/>
      <c r="L3" s="26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3" s="6" customFormat="1" ht="21" customHeight="1" x14ac:dyDescent="0.5">
      <c r="A4" s="5" t="s">
        <v>45</v>
      </c>
      <c r="B4" s="49"/>
      <c r="I4" s="22"/>
      <c r="J4" s="22"/>
      <c r="L4" s="26" t="s">
        <v>90</v>
      </c>
      <c r="M4" s="22"/>
      <c r="N4" s="22"/>
    </row>
    <row r="5" spans="1:23" s="6" customFormat="1" ht="21" customHeight="1" x14ac:dyDescent="0.3">
      <c r="A5" s="48" t="s">
        <v>88</v>
      </c>
      <c r="B5" s="49"/>
      <c r="I5" s="22"/>
      <c r="J5" s="22"/>
      <c r="L5" s="26" t="s">
        <v>95</v>
      </c>
      <c r="M5" s="22"/>
      <c r="N5" s="22"/>
    </row>
    <row r="6" spans="1:23" s="6" customFormat="1" ht="21" customHeight="1" x14ac:dyDescent="0.5">
      <c r="A6" s="5" t="s">
        <v>46</v>
      </c>
      <c r="B6" s="49"/>
      <c r="I6" s="22"/>
      <c r="J6" s="26"/>
      <c r="L6" s="22" t="s">
        <v>94</v>
      </c>
      <c r="M6" s="26"/>
      <c r="N6" s="26"/>
      <c r="O6" s="49"/>
    </row>
    <row r="7" spans="1:23" s="6" customFormat="1" ht="21" customHeight="1" x14ac:dyDescent="0.3">
      <c r="A7" s="48" t="s">
        <v>89</v>
      </c>
      <c r="B7" s="49"/>
      <c r="I7" s="26"/>
      <c r="J7" s="26"/>
      <c r="L7" s="22" t="s">
        <v>96</v>
      </c>
      <c r="M7" s="26"/>
      <c r="N7" s="26"/>
      <c r="O7" s="49"/>
    </row>
    <row r="8" spans="1:23" s="6" customFormat="1" ht="21" customHeight="1" x14ac:dyDescent="0.5">
      <c r="A8" s="5" t="s">
        <v>91</v>
      </c>
      <c r="B8" s="49"/>
      <c r="I8" s="26"/>
      <c r="J8" s="26"/>
      <c r="L8" s="26" t="s">
        <v>97</v>
      </c>
      <c r="M8" s="26"/>
      <c r="N8" s="26"/>
      <c r="O8" s="49"/>
    </row>
    <row r="9" spans="1:23" s="6" customFormat="1" ht="21" customHeight="1" x14ac:dyDescent="0.5">
      <c r="A9" s="5" t="s">
        <v>111</v>
      </c>
      <c r="B9" s="49"/>
      <c r="I9" s="26"/>
      <c r="J9" s="26"/>
      <c r="L9" s="26"/>
      <c r="O9" s="49"/>
      <c r="P9" s="49"/>
      <c r="Q9" s="49"/>
      <c r="R9" s="49"/>
      <c r="S9" s="27"/>
      <c r="T9" s="49"/>
    </row>
    <row r="10" spans="1:23" s="6" customFormat="1" ht="21" customHeight="1" x14ac:dyDescent="0.5">
      <c r="A10" s="22" t="s">
        <v>92</v>
      </c>
      <c r="B10" s="49"/>
      <c r="I10" s="26"/>
      <c r="J10" s="26"/>
      <c r="L10" s="22"/>
      <c r="O10" s="49"/>
      <c r="P10" s="49"/>
      <c r="Q10" s="49"/>
      <c r="R10" s="49"/>
      <c r="S10" s="27"/>
      <c r="T10" s="49"/>
    </row>
    <row r="11" spans="1:23" s="6" customFormat="1" ht="21" customHeight="1" x14ac:dyDescent="0.5">
      <c r="A11" s="161" t="s">
        <v>0</v>
      </c>
      <c r="B11" s="349" t="s">
        <v>161</v>
      </c>
      <c r="C11" s="350"/>
      <c r="D11" s="351"/>
      <c r="E11" s="161" t="s">
        <v>152</v>
      </c>
      <c r="F11" s="161" t="s">
        <v>17</v>
      </c>
      <c r="G11" s="161" t="s">
        <v>19</v>
      </c>
      <c r="H11" s="367" t="s">
        <v>34</v>
      </c>
      <c r="I11" s="352" t="s">
        <v>1</v>
      </c>
      <c r="J11" s="357"/>
      <c r="K11" s="353"/>
      <c r="L11" s="352" t="s">
        <v>14</v>
      </c>
      <c r="M11" s="357"/>
      <c r="N11" s="353"/>
      <c r="O11" s="352" t="s">
        <v>15</v>
      </c>
      <c r="P11" s="357"/>
      <c r="Q11" s="353"/>
      <c r="R11" s="352" t="s">
        <v>16</v>
      </c>
      <c r="S11" s="357"/>
      <c r="T11" s="353"/>
      <c r="U11" s="352" t="s">
        <v>24</v>
      </c>
      <c r="V11" s="353"/>
    </row>
    <row r="12" spans="1:23" s="6" customFormat="1" ht="21" customHeight="1" x14ac:dyDescent="0.5">
      <c r="A12" s="7" t="s">
        <v>158</v>
      </c>
      <c r="B12" s="354" t="s">
        <v>27</v>
      </c>
      <c r="C12" s="355"/>
      <c r="D12" s="356"/>
      <c r="E12" s="7" t="s">
        <v>149</v>
      </c>
      <c r="F12" s="7" t="s">
        <v>18</v>
      </c>
      <c r="G12" s="7" t="s">
        <v>20</v>
      </c>
      <c r="H12" s="375"/>
      <c r="I12" s="161" t="s">
        <v>2</v>
      </c>
      <c r="J12" s="161" t="s">
        <v>3</v>
      </c>
      <c r="K12" s="161" t="s">
        <v>4</v>
      </c>
      <c r="L12" s="161" t="s">
        <v>5</v>
      </c>
      <c r="M12" s="161" t="s">
        <v>6</v>
      </c>
      <c r="N12" s="161" t="s">
        <v>7</v>
      </c>
      <c r="O12" s="161" t="s">
        <v>8</v>
      </c>
      <c r="P12" s="161" t="s">
        <v>9</v>
      </c>
      <c r="Q12" s="161" t="s">
        <v>10</v>
      </c>
      <c r="R12" s="161" t="s">
        <v>11</v>
      </c>
      <c r="S12" s="161" t="s">
        <v>12</v>
      </c>
      <c r="T12" s="161" t="s">
        <v>13</v>
      </c>
      <c r="U12" s="161" t="s">
        <v>25</v>
      </c>
      <c r="V12" s="154" t="s">
        <v>26</v>
      </c>
    </row>
    <row r="13" spans="1:23" s="6" customFormat="1" ht="21" customHeight="1" x14ac:dyDescent="0.5">
      <c r="A13" s="160" t="s">
        <v>138</v>
      </c>
      <c r="B13" s="376" t="s">
        <v>133</v>
      </c>
      <c r="C13" s="376"/>
      <c r="D13" s="376"/>
      <c r="E13" s="160" t="s">
        <v>134</v>
      </c>
      <c r="F13" s="160" t="s">
        <v>140</v>
      </c>
      <c r="G13" s="160" t="s">
        <v>141</v>
      </c>
      <c r="H13" s="160" t="s">
        <v>142</v>
      </c>
      <c r="I13" s="329" t="s">
        <v>135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329" t="s">
        <v>136</v>
      </c>
      <c r="V13" s="331"/>
    </row>
    <row r="14" spans="1:23" s="6" customFormat="1" ht="21" customHeight="1" x14ac:dyDescent="0.5">
      <c r="A14" s="61">
        <v>2</v>
      </c>
      <c r="B14" s="55" t="s">
        <v>155</v>
      </c>
      <c r="C14" s="36"/>
      <c r="D14" s="37"/>
      <c r="E14" s="60">
        <f>SUM(E16+E36+E66+E96+E126+E156+E186+E216)</f>
        <v>0</v>
      </c>
      <c r="F14" s="67" t="s">
        <v>17</v>
      </c>
      <c r="G14" s="61" t="s">
        <v>71</v>
      </c>
      <c r="H14" s="234">
        <f>SUM(I14:T14)</f>
        <v>0</v>
      </c>
      <c r="I14" s="281">
        <f>SUM(I18+I38+I68+I98+I128+I158+I189+I218)</f>
        <v>0</v>
      </c>
      <c r="J14" s="281">
        <f t="shared" ref="J14:T14" si="0">SUM(J18+J38+J68+J98+J128+J158+J189+J218)</f>
        <v>0</v>
      </c>
      <c r="K14" s="281">
        <f t="shared" si="0"/>
        <v>0</v>
      </c>
      <c r="L14" s="281">
        <f t="shared" si="0"/>
        <v>0</v>
      </c>
      <c r="M14" s="281">
        <f t="shared" si="0"/>
        <v>0</v>
      </c>
      <c r="N14" s="281">
        <f t="shared" si="0"/>
        <v>0</v>
      </c>
      <c r="O14" s="281">
        <f t="shared" si="0"/>
        <v>0</v>
      </c>
      <c r="P14" s="281">
        <f t="shared" si="0"/>
        <v>0</v>
      </c>
      <c r="Q14" s="281">
        <f t="shared" si="0"/>
        <v>0</v>
      </c>
      <c r="R14" s="281">
        <f t="shared" si="0"/>
        <v>0</v>
      </c>
      <c r="S14" s="281">
        <f t="shared" si="0"/>
        <v>0</v>
      </c>
      <c r="T14" s="281">
        <f t="shared" si="0"/>
        <v>0</v>
      </c>
      <c r="U14" s="377">
        <f>IFERROR(H15/H14*100,0)</f>
        <v>0</v>
      </c>
      <c r="V14" s="379"/>
    </row>
    <row r="15" spans="1:23" s="6" customFormat="1" ht="21" customHeight="1" x14ac:dyDescent="0.5">
      <c r="A15" s="13"/>
      <c r="B15" s="19"/>
      <c r="C15" s="20"/>
      <c r="D15" s="21"/>
      <c r="E15" s="185"/>
      <c r="F15" s="68" t="s">
        <v>18</v>
      </c>
      <c r="G15" s="13"/>
      <c r="H15" s="235">
        <f>SUM(I15:T15)</f>
        <v>0</v>
      </c>
      <c r="I15" s="282">
        <f>SUM(I19+I39+I69+I99+I129+I159+I190+I219)</f>
        <v>0</v>
      </c>
      <c r="J15" s="282">
        <f t="shared" ref="J15:T15" si="1">SUM(J19+J39+J69+J99+J129+J159+J190+J219)</f>
        <v>0</v>
      </c>
      <c r="K15" s="282">
        <f t="shared" si="1"/>
        <v>0</v>
      </c>
      <c r="L15" s="282">
        <f t="shared" si="1"/>
        <v>0</v>
      </c>
      <c r="M15" s="282">
        <f t="shared" si="1"/>
        <v>0</v>
      </c>
      <c r="N15" s="282">
        <f t="shared" si="1"/>
        <v>0</v>
      </c>
      <c r="O15" s="282">
        <f t="shared" si="1"/>
        <v>0</v>
      </c>
      <c r="P15" s="282">
        <f t="shared" si="1"/>
        <v>0</v>
      </c>
      <c r="Q15" s="282">
        <f t="shared" si="1"/>
        <v>0</v>
      </c>
      <c r="R15" s="282">
        <f t="shared" si="1"/>
        <v>0</v>
      </c>
      <c r="S15" s="282">
        <f t="shared" si="1"/>
        <v>0</v>
      </c>
      <c r="T15" s="282">
        <f t="shared" si="1"/>
        <v>0</v>
      </c>
      <c r="U15" s="378"/>
      <c r="V15" s="380"/>
    </row>
    <row r="16" spans="1:23" ht="21" customHeight="1" x14ac:dyDescent="0.5">
      <c r="A16" s="2">
        <v>2.1</v>
      </c>
      <c r="B16" s="9" t="s">
        <v>47</v>
      </c>
      <c r="C16" s="11"/>
      <c r="D16" s="12"/>
      <c r="E16" s="163">
        <f>COUNTIF(C20:C32,"*โครงการ*")-COUNTIF(C20:C32,"โครงการ.........")</f>
        <v>0</v>
      </c>
      <c r="F16" s="151" t="s">
        <v>17</v>
      </c>
      <c r="G16" s="374" t="s">
        <v>48</v>
      </c>
      <c r="H16" s="233"/>
      <c r="I16" s="180"/>
      <c r="J16" s="180"/>
      <c r="K16" s="180"/>
      <c r="L16" s="180"/>
      <c r="M16" s="180"/>
      <c r="N16" s="180"/>
      <c r="O16" s="180"/>
      <c r="P16" s="222"/>
      <c r="Q16" s="180"/>
      <c r="R16" s="180"/>
      <c r="S16" s="180"/>
      <c r="T16" s="180"/>
      <c r="U16" s="372">
        <f>IFERROR(H17/H16*100,0)</f>
        <v>0</v>
      </c>
      <c r="V16" s="343">
        <f t="shared" ref="V16" si="2">U16</f>
        <v>0</v>
      </c>
    </row>
    <row r="17" spans="1:22" ht="21" customHeight="1" x14ac:dyDescent="0.5">
      <c r="A17" s="2"/>
      <c r="B17" s="9"/>
      <c r="C17" s="11"/>
      <c r="D17" s="17"/>
      <c r="E17" s="160"/>
      <c r="F17" s="151" t="s">
        <v>18</v>
      </c>
      <c r="G17" s="364"/>
      <c r="H17" s="113"/>
      <c r="I17" s="1"/>
      <c r="J17" s="1"/>
      <c r="K17" s="1"/>
      <c r="L17" s="1"/>
      <c r="M17" s="1"/>
      <c r="N17" s="1"/>
      <c r="O17" s="1"/>
      <c r="P17" s="8"/>
      <c r="Q17" s="1"/>
      <c r="R17" s="1"/>
      <c r="S17" s="1"/>
      <c r="T17" s="1"/>
      <c r="U17" s="373"/>
      <c r="V17" s="343"/>
    </row>
    <row r="18" spans="1:22" ht="21" customHeight="1" x14ac:dyDescent="0.5">
      <c r="A18" s="2"/>
      <c r="B18" s="9" t="s">
        <v>144</v>
      </c>
      <c r="C18" s="11"/>
      <c r="D18" s="63"/>
      <c r="E18" s="169"/>
      <c r="F18" s="151" t="s">
        <v>17</v>
      </c>
      <c r="G18" s="363" t="s">
        <v>71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3"/>
      <c r="V18" s="3"/>
    </row>
    <row r="19" spans="1:22" ht="21" customHeight="1" x14ac:dyDescent="0.5">
      <c r="A19" s="2"/>
      <c r="B19" s="24" t="s">
        <v>145</v>
      </c>
      <c r="C19" s="11"/>
      <c r="D19" s="63"/>
      <c r="E19" s="169"/>
      <c r="F19" s="151" t="s">
        <v>18</v>
      </c>
      <c r="G19" s="36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3"/>
      <c r="V19" s="3"/>
    </row>
    <row r="20" spans="1:22" ht="21" customHeight="1" x14ac:dyDescent="0.5">
      <c r="A20" s="2"/>
      <c r="B20" s="65">
        <v>1</v>
      </c>
      <c r="C20" s="64" t="s">
        <v>237</v>
      </c>
      <c r="D20" s="63"/>
      <c r="E20" s="169"/>
      <c r="F20" s="74" t="s">
        <v>17</v>
      </c>
      <c r="G20" s="365" t="s">
        <v>71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3"/>
      <c r="V20" s="3"/>
    </row>
    <row r="21" spans="1:22" ht="21" customHeight="1" x14ac:dyDescent="0.5">
      <c r="A21" s="2"/>
      <c r="B21" s="24"/>
      <c r="C21" s="63"/>
      <c r="D21" s="63"/>
      <c r="E21" s="169"/>
      <c r="F21" s="74" t="s">
        <v>18</v>
      </c>
      <c r="G21" s="366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3"/>
      <c r="V21" s="3"/>
    </row>
    <row r="22" spans="1:22" ht="21" customHeight="1" x14ac:dyDescent="0.5">
      <c r="A22" s="2"/>
      <c r="B22" s="9"/>
      <c r="C22" s="11"/>
      <c r="D22" s="63"/>
      <c r="E22" s="169"/>
      <c r="F22" s="151"/>
      <c r="G22" s="89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3"/>
      <c r="V22" s="3"/>
    </row>
    <row r="23" spans="1:22" ht="21" customHeight="1" x14ac:dyDescent="0.5">
      <c r="A23" s="2"/>
      <c r="B23" s="9"/>
      <c r="C23" s="11"/>
      <c r="D23" s="63"/>
      <c r="E23" s="169"/>
      <c r="F23" s="151"/>
      <c r="G23" s="158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3"/>
      <c r="V23" s="3"/>
    </row>
    <row r="24" spans="1:22" ht="21" customHeight="1" x14ac:dyDescent="0.5">
      <c r="A24" s="2"/>
      <c r="B24" s="9"/>
      <c r="C24" s="11"/>
      <c r="D24" s="63"/>
      <c r="E24" s="169"/>
      <c r="F24" s="151"/>
      <c r="G24" s="158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3"/>
      <c r="V24" s="3"/>
    </row>
    <row r="25" spans="1:22" ht="21" customHeight="1" x14ac:dyDescent="0.5">
      <c r="A25" s="2"/>
      <c r="B25" s="9"/>
      <c r="C25" s="11"/>
      <c r="D25" s="63"/>
      <c r="E25" s="169"/>
      <c r="F25" s="151"/>
      <c r="G25" s="89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3"/>
      <c r="V25" s="3"/>
    </row>
    <row r="26" spans="1:22" ht="21" customHeight="1" x14ac:dyDescent="0.5">
      <c r="A26" s="2"/>
      <c r="B26" s="9"/>
      <c r="C26" s="11"/>
      <c r="D26" s="63"/>
      <c r="E26" s="169"/>
      <c r="F26" s="151"/>
      <c r="G26" s="89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3"/>
      <c r="V26" s="3"/>
    </row>
    <row r="27" spans="1:22" ht="21" customHeight="1" x14ac:dyDescent="0.5">
      <c r="A27" s="2"/>
      <c r="B27" s="9"/>
      <c r="C27" s="11"/>
      <c r="D27" s="63"/>
      <c r="E27" s="169"/>
      <c r="F27" s="151"/>
      <c r="G27" s="8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3"/>
      <c r="V27" s="3"/>
    </row>
    <row r="28" spans="1:22" ht="21" customHeight="1" x14ac:dyDescent="0.5">
      <c r="A28" s="2"/>
      <c r="B28" s="9"/>
      <c r="C28" s="11"/>
      <c r="D28" s="63"/>
      <c r="E28" s="169"/>
      <c r="F28" s="151"/>
      <c r="G28" s="89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3"/>
      <c r="V28" s="3"/>
    </row>
    <row r="29" spans="1:22" ht="21" customHeight="1" x14ac:dyDescent="0.5">
      <c r="A29" s="2"/>
      <c r="B29" s="65"/>
      <c r="C29" s="64"/>
      <c r="D29" s="63"/>
      <c r="E29" s="170"/>
      <c r="F29" s="151"/>
      <c r="G29" s="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3"/>
      <c r="V29" s="3"/>
    </row>
    <row r="30" spans="1:22" ht="21" customHeight="1" x14ac:dyDescent="0.5">
      <c r="A30" s="2"/>
      <c r="B30" s="24"/>
      <c r="C30" s="63"/>
      <c r="D30" s="63"/>
      <c r="E30" s="170"/>
      <c r="F30" s="151"/>
      <c r="G30" s="3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3"/>
      <c r="V30" s="3"/>
    </row>
    <row r="31" spans="1:22" ht="21" customHeight="1" x14ac:dyDescent="0.5">
      <c r="A31" s="2"/>
      <c r="B31" s="65"/>
      <c r="C31" s="64"/>
      <c r="D31" s="11"/>
      <c r="E31" s="170"/>
      <c r="F31" s="151"/>
      <c r="G31" s="3"/>
      <c r="H31" s="39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3"/>
      <c r="V31" s="3"/>
    </row>
    <row r="32" spans="1:22" ht="21" customHeight="1" x14ac:dyDescent="0.5">
      <c r="A32" s="2"/>
      <c r="B32" s="65"/>
      <c r="C32" s="64"/>
      <c r="D32" s="20"/>
      <c r="E32" s="171"/>
      <c r="F32" s="151"/>
      <c r="G32" s="3"/>
      <c r="H32" s="39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3"/>
      <c r="V32" s="3"/>
    </row>
    <row r="33" spans="1:22" ht="21" customHeight="1" x14ac:dyDescent="0.5">
      <c r="A33" s="45" t="s">
        <v>151</v>
      </c>
      <c r="B33" s="23"/>
      <c r="C33" s="87"/>
      <c r="D33" s="23"/>
      <c r="E33" s="15"/>
      <c r="F33" s="153"/>
      <c r="G33" s="15"/>
      <c r="H33" s="1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5"/>
      <c r="V33" s="15"/>
    </row>
    <row r="34" spans="1:22" s="6" customFormat="1" ht="21" customHeight="1" x14ac:dyDescent="0.5">
      <c r="A34" s="161" t="s">
        <v>0</v>
      </c>
      <c r="B34" s="349" t="s">
        <v>161</v>
      </c>
      <c r="C34" s="350"/>
      <c r="D34" s="351"/>
      <c r="E34" s="161" t="s">
        <v>152</v>
      </c>
      <c r="F34" s="161" t="s">
        <v>17</v>
      </c>
      <c r="G34" s="161" t="s">
        <v>19</v>
      </c>
      <c r="H34" s="367" t="s">
        <v>34</v>
      </c>
      <c r="I34" s="352" t="s">
        <v>1</v>
      </c>
      <c r="J34" s="357"/>
      <c r="K34" s="353"/>
      <c r="L34" s="352" t="s">
        <v>14</v>
      </c>
      <c r="M34" s="357"/>
      <c r="N34" s="353"/>
      <c r="O34" s="352" t="s">
        <v>15</v>
      </c>
      <c r="P34" s="357"/>
      <c r="Q34" s="353"/>
      <c r="R34" s="352" t="s">
        <v>16</v>
      </c>
      <c r="S34" s="357"/>
      <c r="T34" s="353"/>
      <c r="U34" s="352" t="s">
        <v>24</v>
      </c>
      <c r="V34" s="353"/>
    </row>
    <row r="35" spans="1:22" s="6" customFormat="1" ht="21" customHeight="1" x14ac:dyDescent="0.5">
      <c r="A35" s="162" t="s">
        <v>158</v>
      </c>
      <c r="B35" s="369" t="s">
        <v>27</v>
      </c>
      <c r="C35" s="370"/>
      <c r="D35" s="371"/>
      <c r="E35" s="162" t="s">
        <v>149</v>
      </c>
      <c r="F35" s="162" t="s">
        <v>18</v>
      </c>
      <c r="G35" s="162" t="s">
        <v>20</v>
      </c>
      <c r="H35" s="368"/>
      <c r="I35" s="38" t="s">
        <v>2</v>
      </c>
      <c r="J35" s="38" t="s">
        <v>3</v>
      </c>
      <c r="K35" s="38" t="s">
        <v>4</v>
      </c>
      <c r="L35" s="38" t="s">
        <v>5</v>
      </c>
      <c r="M35" s="38" t="s">
        <v>6</v>
      </c>
      <c r="N35" s="38" t="s">
        <v>7</v>
      </c>
      <c r="O35" s="38" t="s">
        <v>8</v>
      </c>
      <c r="P35" s="38" t="s">
        <v>9</v>
      </c>
      <c r="Q35" s="38" t="s">
        <v>10</v>
      </c>
      <c r="R35" s="38" t="s">
        <v>11</v>
      </c>
      <c r="S35" s="38" t="s">
        <v>12</v>
      </c>
      <c r="T35" s="38" t="s">
        <v>13</v>
      </c>
      <c r="U35" s="38" t="s">
        <v>25</v>
      </c>
      <c r="V35" s="155" t="s">
        <v>26</v>
      </c>
    </row>
    <row r="36" spans="1:22" ht="21" customHeight="1" x14ac:dyDescent="0.5">
      <c r="A36" s="2" t="s">
        <v>49</v>
      </c>
      <c r="B36" s="9" t="s">
        <v>50</v>
      </c>
      <c r="C36" s="11"/>
      <c r="D36" s="32"/>
      <c r="E36" s="163">
        <f>COUNTIF(C40:C62,"*โครงการ*")-COUNTIF(C40:C62,"โครงการ.........")</f>
        <v>0</v>
      </c>
      <c r="F36" s="151" t="s">
        <v>17</v>
      </c>
      <c r="G36" s="374" t="s">
        <v>51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372">
        <f>IFERROR(H37/H36*100,0)</f>
        <v>0</v>
      </c>
      <c r="V36" s="343">
        <f t="shared" ref="V36" si="3">U36</f>
        <v>0</v>
      </c>
    </row>
    <row r="37" spans="1:22" ht="21" customHeight="1" x14ac:dyDescent="0.5">
      <c r="A37" s="2"/>
      <c r="B37" s="9"/>
      <c r="C37" s="11"/>
      <c r="D37" s="17"/>
      <c r="E37" s="160"/>
      <c r="F37" s="151" t="s">
        <v>18</v>
      </c>
      <c r="G37" s="36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373"/>
      <c r="V37" s="343"/>
    </row>
    <row r="38" spans="1:22" ht="21" customHeight="1" x14ac:dyDescent="0.5">
      <c r="A38" s="2"/>
      <c r="B38" s="9" t="s">
        <v>144</v>
      </c>
      <c r="C38" s="11"/>
      <c r="D38" s="63"/>
      <c r="E38" s="169"/>
      <c r="F38" s="151" t="s">
        <v>17</v>
      </c>
      <c r="G38" s="363" t="s">
        <v>71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3"/>
      <c r="V38" s="3"/>
    </row>
    <row r="39" spans="1:22" ht="21" customHeight="1" x14ac:dyDescent="0.5">
      <c r="A39" s="2"/>
      <c r="B39" s="24" t="s">
        <v>145</v>
      </c>
      <c r="C39" s="11"/>
      <c r="D39" s="63"/>
      <c r="E39" s="169"/>
      <c r="F39" s="151" t="s">
        <v>18</v>
      </c>
      <c r="G39" s="36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3"/>
      <c r="V39" s="3"/>
    </row>
    <row r="40" spans="1:22" ht="21" customHeight="1" x14ac:dyDescent="0.5">
      <c r="A40" s="2"/>
      <c r="B40" s="65">
        <v>1</v>
      </c>
      <c r="C40" s="64" t="s">
        <v>237</v>
      </c>
      <c r="D40" s="63"/>
      <c r="E40" s="169"/>
      <c r="F40" s="74" t="s">
        <v>17</v>
      </c>
      <c r="G40" s="365" t="s">
        <v>71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3"/>
      <c r="V40" s="3"/>
    </row>
    <row r="41" spans="1:22" ht="21" customHeight="1" x14ac:dyDescent="0.5">
      <c r="A41" s="2"/>
      <c r="B41" s="24"/>
      <c r="C41" s="63"/>
      <c r="D41" s="63"/>
      <c r="E41" s="169"/>
      <c r="F41" s="74" t="s">
        <v>18</v>
      </c>
      <c r="G41" s="366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3"/>
      <c r="V41" s="3"/>
    </row>
    <row r="42" spans="1:22" ht="21" customHeight="1" x14ac:dyDescent="0.5">
      <c r="A42" s="2"/>
      <c r="B42" s="9"/>
      <c r="C42" s="11"/>
      <c r="D42" s="63"/>
      <c r="E42" s="169"/>
      <c r="F42" s="151"/>
      <c r="G42" s="89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3"/>
      <c r="V42" s="3"/>
    </row>
    <row r="43" spans="1:22" ht="21" customHeight="1" x14ac:dyDescent="0.5">
      <c r="A43" s="2"/>
      <c r="B43" s="9"/>
      <c r="C43" s="11"/>
      <c r="D43" s="63"/>
      <c r="E43" s="169"/>
      <c r="F43" s="151"/>
      <c r="G43" s="89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3"/>
      <c r="V43" s="3"/>
    </row>
    <row r="44" spans="1:22" ht="21" customHeight="1" x14ac:dyDescent="0.5">
      <c r="A44" s="2"/>
      <c r="B44" s="9"/>
      <c r="C44" s="11"/>
      <c r="D44" s="63"/>
      <c r="E44" s="169"/>
      <c r="F44" s="151"/>
      <c r="G44" s="89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3"/>
      <c r="V44" s="3"/>
    </row>
    <row r="45" spans="1:22" ht="21" customHeight="1" x14ac:dyDescent="0.5">
      <c r="A45" s="2"/>
      <c r="B45" s="9"/>
      <c r="C45" s="11"/>
      <c r="D45" s="63"/>
      <c r="E45" s="169"/>
      <c r="F45" s="151"/>
      <c r="G45" s="158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3"/>
      <c r="V45" s="3"/>
    </row>
    <row r="46" spans="1:22" ht="21" customHeight="1" x14ac:dyDescent="0.5">
      <c r="A46" s="2"/>
      <c r="B46" s="9"/>
      <c r="C46" s="11"/>
      <c r="D46" s="63"/>
      <c r="E46" s="169"/>
      <c r="F46" s="151"/>
      <c r="G46" s="158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3"/>
      <c r="V46" s="3"/>
    </row>
    <row r="47" spans="1:22" ht="21" customHeight="1" x14ac:dyDescent="0.5">
      <c r="A47" s="2"/>
      <c r="B47" s="9"/>
      <c r="C47" s="11"/>
      <c r="D47" s="63"/>
      <c r="E47" s="169"/>
      <c r="F47" s="151"/>
      <c r="G47" s="89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3"/>
      <c r="V47" s="3"/>
    </row>
    <row r="48" spans="1:22" ht="21" customHeight="1" x14ac:dyDescent="0.5">
      <c r="A48" s="2"/>
      <c r="B48" s="9"/>
      <c r="C48" s="11"/>
      <c r="D48" s="63"/>
      <c r="E48" s="169"/>
      <c r="F48" s="151"/>
      <c r="G48" s="89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3"/>
      <c r="V48" s="3"/>
    </row>
    <row r="49" spans="1:22" ht="21" customHeight="1" x14ac:dyDescent="0.5">
      <c r="A49" s="2"/>
      <c r="B49" s="9"/>
      <c r="C49" s="11"/>
      <c r="D49" s="63"/>
      <c r="E49" s="169"/>
      <c r="F49" s="151"/>
      <c r="G49" s="89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3"/>
      <c r="V49" s="3"/>
    </row>
    <row r="50" spans="1:22" ht="21" customHeight="1" x14ac:dyDescent="0.5">
      <c r="A50" s="2"/>
      <c r="B50" s="9"/>
      <c r="C50" s="11"/>
      <c r="D50" s="63"/>
      <c r="E50" s="169"/>
      <c r="F50" s="151"/>
      <c r="G50" s="89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3"/>
      <c r="V50" s="3"/>
    </row>
    <row r="51" spans="1:22" ht="21" customHeight="1" x14ac:dyDescent="0.5">
      <c r="A51" s="2"/>
      <c r="B51" s="9"/>
      <c r="C51" s="11"/>
      <c r="D51" s="63"/>
      <c r="E51" s="169"/>
      <c r="F51" s="151"/>
      <c r="G51" s="89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3"/>
      <c r="V51" s="3"/>
    </row>
    <row r="52" spans="1:22" ht="21" customHeight="1" x14ac:dyDescent="0.5">
      <c r="A52" s="2"/>
      <c r="B52" s="9"/>
      <c r="C52" s="11"/>
      <c r="D52" s="63"/>
      <c r="E52" s="169"/>
      <c r="F52" s="151"/>
      <c r="G52" s="89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3"/>
      <c r="V52" s="3"/>
    </row>
    <row r="53" spans="1:22" ht="21" customHeight="1" x14ac:dyDescent="0.5">
      <c r="A53" s="2"/>
      <c r="B53" s="9"/>
      <c r="C53" s="11"/>
      <c r="D53" s="63"/>
      <c r="E53" s="169"/>
      <c r="F53" s="151"/>
      <c r="G53" s="89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3"/>
      <c r="V53" s="3"/>
    </row>
    <row r="54" spans="1:22" ht="21" customHeight="1" x14ac:dyDescent="0.5">
      <c r="A54" s="2"/>
      <c r="B54" s="9"/>
      <c r="C54" s="11"/>
      <c r="D54" s="63"/>
      <c r="E54" s="169"/>
      <c r="F54" s="151"/>
      <c r="G54" s="89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3"/>
      <c r="V54" s="3"/>
    </row>
    <row r="55" spans="1:22" ht="21" customHeight="1" x14ac:dyDescent="0.5">
      <c r="A55" s="2"/>
      <c r="B55" s="9"/>
      <c r="C55" s="11"/>
      <c r="D55" s="63"/>
      <c r="E55" s="169"/>
      <c r="F55" s="151"/>
      <c r="G55" s="89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3"/>
      <c r="V55" s="3"/>
    </row>
    <row r="56" spans="1:22" ht="21" customHeight="1" x14ac:dyDescent="0.5">
      <c r="A56" s="2"/>
      <c r="B56" s="9"/>
      <c r="C56" s="11"/>
      <c r="D56" s="63"/>
      <c r="E56" s="169"/>
      <c r="F56" s="151"/>
      <c r="G56" s="89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3"/>
      <c r="V56" s="3"/>
    </row>
    <row r="57" spans="1:22" ht="21" customHeight="1" x14ac:dyDescent="0.5">
      <c r="A57" s="2"/>
      <c r="B57" s="9"/>
      <c r="C57" s="11"/>
      <c r="D57" s="63"/>
      <c r="E57" s="169"/>
      <c r="F57" s="151"/>
      <c r="G57" s="89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3"/>
      <c r="V57" s="3"/>
    </row>
    <row r="58" spans="1:22" ht="21" customHeight="1" x14ac:dyDescent="0.5">
      <c r="A58" s="2"/>
      <c r="B58" s="9"/>
      <c r="C58" s="11"/>
      <c r="D58" s="63"/>
      <c r="E58" s="169"/>
      <c r="F58" s="151"/>
      <c r="G58" s="89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3"/>
      <c r="V58" s="3"/>
    </row>
    <row r="59" spans="1:22" ht="21" customHeight="1" x14ac:dyDescent="0.5">
      <c r="A59" s="2"/>
      <c r="B59" s="9"/>
      <c r="C59" s="11"/>
      <c r="D59" s="63"/>
      <c r="E59" s="170"/>
      <c r="F59" s="151"/>
      <c r="G59" s="89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3"/>
      <c r="V59" s="3"/>
    </row>
    <row r="60" spans="1:22" ht="21" customHeight="1" x14ac:dyDescent="0.5">
      <c r="A60" s="2"/>
      <c r="B60" s="65"/>
      <c r="C60" s="64"/>
      <c r="D60" s="63"/>
      <c r="E60" s="170"/>
      <c r="F60" s="151"/>
      <c r="G60" s="3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3"/>
      <c r="V60" s="3"/>
    </row>
    <row r="61" spans="1:22" ht="21" customHeight="1" x14ac:dyDescent="0.5">
      <c r="A61" s="47"/>
      <c r="B61" s="24"/>
      <c r="C61" s="11"/>
      <c r="D61" s="63"/>
      <c r="E61" s="170"/>
      <c r="F61" s="151"/>
      <c r="G61" s="3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3"/>
      <c r="V61" s="3"/>
    </row>
    <row r="62" spans="1:22" ht="21" customHeight="1" x14ac:dyDescent="0.5">
      <c r="A62" s="13"/>
      <c r="B62" s="24"/>
      <c r="C62" s="11"/>
      <c r="D62" s="176"/>
      <c r="E62" s="171"/>
      <c r="F62" s="151"/>
      <c r="G62" s="3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3"/>
      <c r="V62" s="3"/>
    </row>
    <row r="63" spans="1:22" ht="21" customHeight="1" x14ac:dyDescent="0.5">
      <c r="A63" s="45" t="s">
        <v>151</v>
      </c>
      <c r="B63" s="23"/>
      <c r="C63" s="72"/>
      <c r="D63" s="23"/>
      <c r="E63" s="15"/>
      <c r="F63" s="153"/>
      <c r="G63" s="15"/>
      <c r="H63" s="16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15"/>
      <c r="V63" s="15"/>
    </row>
    <row r="64" spans="1:22" s="6" customFormat="1" ht="21" customHeight="1" x14ac:dyDescent="0.5">
      <c r="A64" s="161" t="s">
        <v>0</v>
      </c>
      <c r="B64" s="349" t="s">
        <v>161</v>
      </c>
      <c r="C64" s="350"/>
      <c r="D64" s="351"/>
      <c r="E64" s="161" t="s">
        <v>152</v>
      </c>
      <c r="F64" s="161" t="s">
        <v>17</v>
      </c>
      <c r="G64" s="161" t="s">
        <v>19</v>
      </c>
      <c r="H64" s="367" t="s">
        <v>34</v>
      </c>
      <c r="I64" s="352" t="s">
        <v>1</v>
      </c>
      <c r="J64" s="357"/>
      <c r="K64" s="353"/>
      <c r="L64" s="352" t="s">
        <v>14</v>
      </c>
      <c r="M64" s="357"/>
      <c r="N64" s="353"/>
      <c r="O64" s="352" t="s">
        <v>15</v>
      </c>
      <c r="P64" s="357"/>
      <c r="Q64" s="353"/>
      <c r="R64" s="352" t="s">
        <v>16</v>
      </c>
      <c r="S64" s="357"/>
      <c r="T64" s="353"/>
      <c r="U64" s="352" t="s">
        <v>24</v>
      </c>
      <c r="V64" s="353"/>
    </row>
    <row r="65" spans="1:22" s="6" customFormat="1" ht="21" customHeight="1" x14ac:dyDescent="0.5">
      <c r="A65" s="162" t="s">
        <v>158</v>
      </c>
      <c r="B65" s="369" t="s">
        <v>27</v>
      </c>
      <c r="C65" s="370"/>
      <c r="D65" s="371"/>
      <c r="E65" s="162" t="s">
        <v>149</v>
      </c>
      <c r="F65" s="162" t="s">
        <v>18</v>
      </c>
      <c r="G65" s="162" t="s">
        <v>20</v>
      </c>
      <c r="H65" s="368"/>
      <c r="I65" s="38" t="s">
        <v>2</v>
      </c>
      <c r="J65" s="38" t="s">
        <v>3</v>
      </c>
      <c r="K65" s="38" t="s">
        <v>4</v>
      </c>
      <c r="L65" s="38" t="s">
        <v>5</v>
      </c>
      <c r="M65" s="38" t="s">
        <v>6</v>
      </c>
      <c r="N65" s="38" t="s">
        <v>7</v>
      </c>
      <c r="O65" s="38" t="s">
        <v>8</v>
      </c>
      <c r="P65" s="38" t="s">
        <v>9</v>
      </c>
      <c r="Q65" s="38" t="s">
        <v>10</v>
      </c>
      <c r="R65" s="38" t="s">
        <v>11</v>
      </c>
      <c r="S65" s="38" t="s">
        <v>12</v>
      </c>
      <c r="T65" s="38" t="s">
        <v>13</v>
      </c>
      <c r="U65" s="38" t="s">
        <v>25</v>
      </c>
      <c r="V65" s="155" t="s">
        <v>26</v>
      </c>
    </row>
    <row r="66" spans="1:22" ht="21" customHeight="1" x14ac:dyDescent="0.5">
      <c r="A66" s="2" t="s">
        <v>52</v>
      </c>
      <c r="B66" s="9" t="s">
        <v>53</v>
      </c>
      <c r="C66" s="11"/>
      <c r="D66" s="12"/>
      <c r="E66" s="163">
        <f>COUNTIF(C70:C92,"*โครงการ*")-COUNTIF(C70:C92,"โครงการ.........")</f>
        <v>0</v>
      </c>
      <c r="F66" s="151" t="s">
        <v>17</v>
      </c>
      <c r="G66" s="363" t="s">
        <v>48</v>
      </c>
      <c r="H66" s="4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72">
        <f>IFERROR(H67/H66*100,0)</f>
        <v>0</v>
      </c>
      <c r="V66" s="343">
        <f t="shared" ref="V66" si="4">U66</f>
        <v>0</v>
      </c>
    </row>
    <row r="67" spans="1:22" ht="21" customHeight="1" x14ac:dyDescent="0.5">
      <c r="A67" s="2"/>
      <c r="B67" s="9" t="s">
        <v>54</v>
      </c>
      <c r="C67" s="11"/>
      <c r="D67" s="17"/>
      <c r="E67" s="160"/>
      <c r="F67" s="151" t="s">
        <v>18</v>
      </c>
      <c r="G67" s="36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73"/>
      <c r="V67" s="343"/>
    </row>
    <row r="68" spans="1:22" ht="21" customHeight="1" x14ac:dyDescent="0.5">
      <c r="A68" s="2"/>
      <c r="B68" s="9" t="s">
        <v>144</v>
      </c>
      <c r="C68" s="11"/>
      <c r="D68" s="63"/>
      <c r="E68" s="169"/>
      <c r="F68" s="151" t="s">
        <v>17</v>
      </c>
      <c r="G68" s="363" t="s">
        <v>71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3"/>
      <c r="V68" s="3"/>
    </row>
    <row r="69" spans="1:22" ht="21" customHeight="1" x14ac:dyDescent="0.5">
      <c r="A69" s="2"/>
      <c r="B69" s="24" t="s">
        <v>145</v>
      </c>
      <c r="C69" s="11"/>
      <c r="D69" s="63"/>
      <c r="E69" s="169"/>
      <c r="F69" s="151" t="s">
        <v>18</v>
      </c>
      <c r="G69" s="36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3"/>
      <c r="V69" s="3"/>
    </row>
    <row r="70" spans="1:22" ht="21" customHeight="1" x14ac:dyDescent="0.5">
      <c r="A70" s="2"/>
      <c r="B70" s="65">
        <v>1</v>
      </c>
      <c r="C70" s="64" t="s">
        <v>237</v>
      </c>
      <c r="D70" s="63"/>
      <c r="E70" s="169"/>
      <c r="F70" s="74" t="s">
        <v>17</v>
      </c>
      <c r="G70" s="365" t="s">
        <v>71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3"/>
      <c r="V70" s="3"/>
    </row>
    <row r="71" spans="1:22" ht="21" customHeight="1" x14ac:dyDescent="0.5">
      <c r="A71" s="2"/>
      <c r="B71" s="24"/>
      <c r="C71" s="63"/>
      <c r="D71" s="63"/>
      <c r="E71" s="169"/>
      <c r="F71" s="74" t="s">
        <v>18</v>
      </c>
      <c r="G71" s="366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3"/>
      <c r="V71" s="3"/>
    </row>
    <row r="72" spans="1:22" ht="21" customHeight="1" x14ac:dyDescent="0.5">
      <c r="A72" s="2"/>
      <c r="B72" s="9"/>
      <c r="C72" s="11"/>
      <c r="D72" s="63"/>
      <c r="E72" s="169"/>
      <c r="F72" s="151"/>
      <c r="G72" s="89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3"/>
      <c r="V72" s="3"/>
    </row>
    <row r="73" spans="1:22" ht="21" customHeight="1" x14ac:dyDescent="0.5">
      <c r="A73" s="2"/>
      <c r="B73" s="9"/>
      <c r="C73" s="11"/>
      <c r="D73" s="63"/>
      <c r="E73" s="169"/>
      <c r="F73" s="151"/>
      <c r="G73" s="158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3"/>
      <c r="V73" s="3"/>
    </row>
    <row r="74" spans="1:22" ht="21" customHeight="1" x14ac:dyDescent="0.5">
      <c r="A74" s="2"/>
      <c r="B74" s="9"/>
      <c r="C74" s="11"/>
      <c r="D74" s="63"/>
      <c r="E74" s="169"/>
      <c r="F74" s="151"/>
      <c r="G74" s="158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3"/>
      <c r="V74" s="3"/>
    </row>
    <row r="75" spans="1:22" ht="21" customHeight="1" x14ac:dyDescent="0.5">
      <c r="A75" s="2"/>
      <c r="B75" s="9"/>
      <c r="C75" s="11"/>
      <c r="D75" s="63"/>
      <c r="E75" s="169"/>
      <c r="F75" s="151"/>
      <c r="G75" s="89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3"/>
      <c r="V75" s="3"/>
    </row>
    <row r="76" spans="1:22" ht="21" customHeight="1" x14ac:dyDescent="0.5">
      <c r="A76" s="2"/>
      <c r="B76" s="9"/>
      <c r="C76" s="11"/>
      <c r="D76" s="63"/>
      <c r="E76" s="169"/>
      <c r="F76" s="151"/>
      <c r="G76" s="89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3"/>
      <c r="V76" s="3"/>
    </row>
    <row r="77" spans="1:22" ht="21" customHeight="1" x14ac:dyDescent="0.5">
      <c r="A77" s="2"/>
      <c r="B77" s="9"/>
      <c r="C77" s="11"/>
      <c r="D77" s="63"/>
      <c r="E77" s="169"/>
      <c r="F77" s="151"/>
      <c r="G77" s="89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3"/>
      <c r="V77" s="3"/>
    </row>
    <row r="78" spans="1:22" ht="21" customHeight="1" x14ac:dyDescent="0.5">
      <c r="A78" s="2"/>
      <c r="B78" s="9"/>
      <c r="C78" s="11"/>
      <c r="D78" s="63"/>
      <c r="E78" s="169"/>
      <c r="F78" s="151"/>
      <c r="G78" s="89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3"/>
      <c r="V78" s="3"/>
    </row>
    <row r="79" spans="1:22" ht="21" customHeight="1" x14ac:dyDescent="0.5">
      <c r="A79" s="2"/>
      <c r="B79" s="9"/>
      <c r="C79" s="11"/>
      <c r="D79" s="63"/>
      <c r="E79" s="169"/>
      <c r="F79" s="151"/>
      <c r="G79" s="89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3"/>
      <c r="V79" s="3"/>
    </row>
    <row r="80" spans="1:22" ht="21" customHeight="1" x14ac:dyDescent="0.5">
      <c r="A80" s="2"/>
      <c r="B80" s="9"/>
      <c r="C80" s="11"/>
      <c r="D80" s="63"/>
      <c r="E80" s="169"/>
      <c r="F80" s="151"/>
      <c r="G80" s="89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3"/>
      <c r="V80" s="3"/>
    </row>
    <row r="81" spans="1:22" ht="21" customHeight="1" x14ac:dyDescent="0.5">
      <c r="A81" s="2"/>
      <c r="B81" s="9"/>
      <c r="C81" s="11"/>
      <c r="D81" s="63"/>
      <c r="E81" s="169"/>
      <c r="F81" s="151"/>
      <c r="G81" s="89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3"/>
      <c r="V81" s="3"/>
    </row>
    <row r="82" spans="1:22" ht="21" customHeight="1" x14ac:dyDescent="0.5">
      <c r="A82" s="2"/>
      <c r="B82" s="9"/>
      <c r="C82" s="11"/>
      <c r="D82" s="63"/>
      <c r="E82" s="169"/>
      <c r="F82" s="151"/>
      <c r="G82" s="89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3"/>
      <c r="V82" s="3"/>
    </row>
    <row r="83" spans="1:22" ht="21" customHeight="1" x14ac:dyDescent="0.5">
      <c r="A83" s="2"/>
      <c r="B83" s="9"/>
      <c r="C83" s="11"/>
      <c r="D83" s="63"/>
      <c r="E83" s="169"/>
      <c r="F83" s="151"/>
      <c r="G83" s="89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3"/>
      <c r="V83" s="3"/>
    </row>
    <row r="84" spans="1:22" ht="21" customHeight="1" x14ac:dyDescent="0.5">
      <c r="A84" s="2"/>
      <c r="B84" s="9"/>
      <c r="C84" s="11"/>
      <c r="D84" s="63"/>
      <c r="E84" s="169"/>
      <c r="F84" s="151"/>
      <c r="G84" s="89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3"/>
      <c r="V84" s="3"/>
    </row>
    <row r="85" spans="1:22" ht="21" customHeight="1" x14ac:dyDescent="0.5">
      <c r="A85" s="2"/>
      <c r="B85" s="9"/>
      <c r="C85" s="11"/>
      <c r="D85" s="63"/>
      <c r="E85" s="169"/>
      <c r="F85" s="151"/>
      <c r="G85" s="89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3"/>
      <c r="V85" s="3"/>
    </row>
    <row r="86" spans="1:22" ht="21" customHeight="1" x14ac:dyDescent="0.5">
      <c r="A86" s="2"/>
      <c r="B86" s="9"/>
      <c r="C86" s="11"/>
      <c r="D86" s="63"/>
      <c r="E86" s="169"/>
      <c r="F86" s="151"/>
      <c r="G86" s="89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3"/>
      <c r="V86" s="3"/>
    </row>
    <row r="87" spans="1:22" ht="21" customHeight="1" x14ac:dyDescent="0.5">
      <c r="A87" s="2"/>
      <c r="B87" s="9"/>
      <c r="C87" s="11"/>
      <c r="D87" s="63"/>
      <c r="E87" s="169"/>
      <c r="F87" s="151"/>
      <c r="G87" s="89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3"/>
      <c r="V87" s="3"/>
    </row>
    <row r="88" spans="1:22" ht="21" customHeight="1" x14ac:dyDescent="0.5">
      <c r="A88" s="2"/>
      <c r="B88" s="9"/>
      <c r="C88" s="11"/>
      <c r="D88" s="63"/>
      <c r="E88" s="169"/>
      <c r="F88" s="151"/>
      <c r="G88" s="89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3"/>
      <c r="V88" s="3"/>
    </row>
    <row r="89" spans="1:22" ht="21" customHeight="1" x14ac:dyDescent="0.5">
      <c r="A89" s="2"/>
      <c r="B89" s="9"/>
      <c r="C89" s="11"/>
      <c r="D89" s="63"/>
      <c r="E89" s="169"/>
      <c r="F89" s="151"/>
      <c r="G89" s="89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3"/>
      <c r="V89" s="3"/>
    </row>
    <row r="90" spans="1:22" ht="21" customHeight="1" x14ac:dyDescent="0.5">
      <c r="A90" s="2"/>
      <c r="B90" s="65"/>
      <c r="C90" s="64"/>
      <c r="D90" s="63"/>
      <c r="E90" s="170"/>
      <c r="F90" s="151"/>
      <c r="G90" s="3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3"/>
      <c r="V90" s="3"/>
    </row>
    <row r="91" spans="1:22" ht="21" customHeight="1" x14ac:dyDescent="0.5">
      <c r="A91" s="47"/>
      <c r="B91" s="24"/>
      <c r="C91" s="11"/>
      <c r="D91" s="63"/>
      <c r="E91" s="170"/>
      <c r="F91" s="151"/>
      <c r="G91" s="3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3"/>
      <c r="V91" s="3"/>
    </row>
    <row r="92" spans="1:22" ht="21" customHeight="1" x14ac:dyDescent="0.5">
      <c r="A92" s="13"/>
      <c r="B92" s="24"/>
      <c r="C92" s="11"/>
      <c r="D92" s="176"/>
      <c r="E92" s="171"/>
      <c r="F92" s="151"/>
      <c r="G92" s="3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3"/>
      <c r="V92" s="3"/>
    </row>
    <row r="93" spans="1:22" ht="21" customHeight="1" x14ac:dyDescent="0.5">
      <c r="A93" s="45" t="s">
        <v>151</v>
      </c>
      <c r="B93" s="23"/>
      <c r="C93" s="72"/>
      <c r="D93" s="23"/>
      <c r="E93" s="15"/>
      <c r="F93" s="153"/>
      <c r="G93" s="15"/>
      <c r="H93" s="16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15"/>
      <c r="V93" s="15"/>
    </row>
    <row r="94" spans="1:22" s="6" customFormat="1" ht="21" customHeight="1" x14ac:dyDescent="0.5">
      <c r="A94" s="161" t="s">
        <v>0</v>
      </c>
      <c r="B94" s="349" t="s">
        <v>161</v>
      </c>
      <c r="C94" s="350"/>
      <c r="D94" s="351"/>
      <c r="E94" s="161" t="s">
        <v>152</v>
      </c>
      <c r="F94" s="161" t="s">
        <v>17</v>
      </c>
      <c r="G94" s="161" t="s">
        <v>19</v>
      </c>
      <c r="H94" s="367" t="s">
        <v>34</v>
      </c>
      <c r="I94" s="352" t="s">
        <v>1</v>
      </c>
      <c r="J94" s="357"/>
      <c r="K94" s="353"/>
      <c r="L94" s="352" t="s">
        <v>14</v>
      </c>
      <c r="M94" s="357"/>
      <c r="N94" s="353"/>
      <c r="O94" s="352" t="s">
        <v>15</v>
      </c>
      <c r="P94" s="357"/>
      <c r="Q94" s="353"/>
      <c r="R94" s="352" t="s">
        <v>16</v>
      </c>
      <c r="S94" s="357"/>
      <c r="T94" s="353"/>
      <c r="U94" s="352" t="s">
        <v>24</v>
      </c>
      <c r="V94" s="353"/>
    </row>
    <row r="95" spans="1:22" s="6" customFormat="1" ht="21" customHeight="1" x14ac:dyDescent="0.5">
      <c r="A95" s="162" t="s">
        <v>158</v>
      </c>
      <c r="B95" s="369" t="s">
        <v>27</v>
      </c>
      <c r="C95" s="370"/>
      <c r="D95" s="371"/>
      <c r="E95" s="162" t="s">
        <v>149</v>
      </c>
      <c r="F95" s="162" t="s">
        <v>18</v>
      </c>
      <c r="G95" s="162" t="s">
        <v>20</v>
      </c>
      <c r="H95" s="368"/>
      <c r="I95" s="38" t="s">
        <v>2</v>
      </c>
      <c r="J95" s="38" t="s">
        <v>3</v>
      </c>
      <c r="K95" s="38" t="s">
        <v>4</v>
      </c>
      <c r="L95" s="38" t="s">
        <v>5</v>
      </c>
      <c r="M95" s="38" t="s">
        <v>6</v>
      </c>
      <c r="N95" s="38" t="s">
        <v>7</v>
      </c>
      <c r="O95" s="38" t="s">
        <v>8</v>
      </c>
      <c r="P95" s="38" t="s">
        <v>9</v>
      </c>
      <c r="Q95" s="38" t="s">
        <v>10</v>
      </c>
      <c r="R95" s="38" t="s">
        <v>11</v>
      </c>
      <c r="S95" s="38" t="s">
        <v>12</v>
      </c>
      <c r="T95" s="38" t="s">
        <v>13</v>
      </c>
      <c r="U95" s="38" t="s">
        <v>25</v>
      </c>
      <c r="V95" s="155" t="s">
        <v>26</v>
      </c>
    </row>
    <row r="96" spans="1:22" ht="21" customHeight="1" x14ac:dyDescent="0.5">
      <c r="A96" s="2" t="s">
        <v>55</v>
      </c>
      <c r="B96" s="9" t="s">
        <v>123</v>
      </c>
      <c r="C96" s="11"/>
      <c r="D96" s="12"/>
      <c r="E96" s="163">
        <f>COUNTIF(C100:C122,"*โครงการ*")-COUNTIF(C100:C122,"โครงการ.........")</f>
        <v>0</v>
      </c>
      <c r="F96" s="151" t="s">
        <v>17</v>
      </c>
      <c r="G96" s="363" t="s">
        <v>23</v>
      </c>
      <c r="H96" s="4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372">
        <f>IFERROR(H97/H96*100,0)</f>
        <v>0</v>
      </c>
      <c r="V96" s="343">
        <f t="shared" ref="V96" si="5">U96</f>
        <v>0</v>
      </c>
    </row>
    <row r="97" spans="1:22" ht="21" customHeight="1" x14ac:dyDescent="0.5">
      <c r="A97" s="2"/>
      <c r="B97" s="9" t="s">
        <v>124</v>
      </c>
      <c r="C97" s="11"/>
      <c r="D97" s="17"/>
      <c r="E97" s="160"/>
      <c r="F97" s="151" t="s">
        <v>18</v>
      </c>
      <c r="G97" s="364"/>
      <c r="H97" s="10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373"/>
      <c r="V97" s="343"/>
    </row>
    <row r="98" spans="1:22" ht="21" customHeight="1" x14ac:dyDescent="0.5">
      <c r="A98" s="2"/>
      <c r="B98" s="9" t="s">
        <v>144</v>
      </c>
      <c r="C98" s="11"/>
      <c r="D98" s="63"/>
      <c r="E98" s="169"/>
      <c r="F98" s="151" t="s">
        <v>17</v>
      </c>
      <c r="G98" s="363" t="s">
        <v>71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3"/>
      <c r="V98" s="3"/>
    </row>
    <row r="99" spans="1:22" ht="21" customHeight="1" x14ac:dyDescent="0.5">
      <c r="A99" s="2"/>
      <c r="B99" s="24" t="s">
        <v>145</v>
      </c>
      <c r="C99" s="11"/>
      <c r="D99" s="63"/>
      <c r="E99" s="169"/>
      <c r="F99" s="151" t="s">
        <v>18</v>
      </c>
      <c r="G99" s="36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3"/>
      <c r="V99" s="3"/>
    </row>
    <row r="100" spans="1:22" ht="21" customHeight="1" x14ac:dyDescent="0.5">
      <c r="A100" s="2"/>
      <c r="B100" s="65">
        <v>1</v>
      </c>
      <c r="C100" s="64" t="s">
        <v>237</v>
      </c>
      <c r="D100" s="63"/>
      <c r="E100" s="169"/>
      <c r="F100" s="74" t="s">
        <v>17</v>
      </c>
      <c r="G100" s="365" t="s">
        <v>71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3"/>
      <c r="V100" s="3"/>
    </row>
    <row r="101" spans="1:22" ht="21" customHeight="1" x14ac:dyDescent="0.5">
      <c r="A101" s="2"/>
      <c r="B101" s="24"/>
      <c r="C101" s="63"/>
      <c r="D101" s="63"/>
      <c r="E101" s="169"/>
      <c r="F101" s="74" t="s">
        <v>18</v>
      </c>
      <c r="G101" s="366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3"/>
      <c r="V101" s="3"/>
    </row>
    <row r="102" spans="1:22" ht="21" customHeight="1" x14ac:dyDescent="0.5">
      <c r="A102" s="2"/>
      <c r="B102" s="9"/>
      <c r="C102" s="11"/>
      <c r="D102" s="63"/>
      <c r="E102" s="169"/>
      <c r="F102" s="151"/>
      <c r="G102" s="89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3"/>
      <c r="V102" s="3"/>
    </row>
    <row r="103" spans="1:22" ht="21" customHeight="1" x14ac:dyDescent="0.5">
      <c r="A103" s="2"/>
      <c r="B103" s="9"/>
      <c r="C103" s="11"/>
      <c r="D103" s="63"/>
      <c r="E103" s="169"/>
      <c r="F103" s="151"/>
      <c r="G103" s="89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3"/>
      <c r="V103" s="3"/>
    </row>
    <row r="104" spans="1:22" ht="21" customHeight="1" x14ac:dyDescent="0.5">
      <c r="A104" s="2"/>
      <c r="B104" s="9"/>
      <c r="C104" s="11"/>
      <c r="D104" s="63"/>
      <c r="E104" s="169"/>
      <c r="F104" s="151"/>
      <c r="G104" s="89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3"/>
      <c r="V104" s="3"/>
    </row>
    <row r="105" spans="1:22" ht="21" customHeight="1" x14ac:dyDescent="0.5">
      <c r="A105" s="2"/>
      <c r="B105" s="9"/>
      <c r="C105" s="11"/>
      <c r="D105" s="63"/>
      <c r="E105" s="169"/>
      <c r="F105" s="151"/>
      <c r="G105" s="89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3"/>
      <c r="V105" s="3"/>
    </row>
    <row r="106" spans="1:22" ht="21" customHeight="1" x14ac:dyDescent="0.5">
      <c r="A106" s="2"/>
      <c r="B106" s="9"/>
      <c r="C106" s="11"/>
      <c r="D106" s="63"/>
      <c r="E106" s="169"/>
      <c r="F106" s="151"/>
      <c r="G106" s="89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3"/>
      <c r="V106" s="3"/>
    </row>
    <row r="107" spans="1:22" ht="21" customHeight="1" x14ac:dyDescent="0.5">
      <c r="A107" s="2"/>
      <c r="B107" s="9"/>
      <c r="C107" s="11"/>
      <c r="D107" s="63"/>
      <c r="E107" s="169"/>
      <c r="F107" s="151"/>
      <c r="G107" s="89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3"/>
      <c r="V107" s="3"/>
    </row>
    <row r="108" spans="1:22" ht="21" customHeight="1" x14ac:dyDescent="0.5">
      <c r="A108" s="2"/>
      <c r="B108" s="9"/>
      <c r="C108" s="11"/>
      <c r="D108" s="63"/>
      <c r="E108" s="169"/>
      <c r="F108" s="151"/>
      <c r="G108" s="89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3"/>
      <c r="V108" s="3"/>
    </row>
    <row r="109" spans="1:22" ht="21" customHeight="1" x14ac:dyDescent="0.5">
      <c r="A109" s="2"/>
      <c r="B109" s="9"/>
      <c r="C109" s="11"/>
      <c r="D109" s="63"/>
      <c r="E109" s="169"/>
      <c r="F109" s="151"/>
      <c r="G109" s="89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3"/>
      <c r="V109" s="3"/>
    </row>
    <row r="110" spans="1:22" ht="21" customHeight="1" x14ac:dyDescent="0.5">
      <c r="A110" s="2"/>
      <c r="B110" s="9"/>
      <c r="C110" s="11"/>
      <c r="D110" s="63"/>
      <c r="E110" s="169"/>
      <c r="F110" s="151"/>
      <c r="G110" s="89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3"/>
      <c r="V110" s="3"/>
    </row>
    <row r="111" spans="1:22" ht="21" customHeight="1" x14ac:dyDescent="0.5">
      <c r="A111" s="2"/>
      <c r="B111" s="9"/>
      <c r="C111" s="11"/>
      <c r="D111" s="63"/>
      <c r="E111" s="169"/>
      <c r="F111" s="151"/>
      <c r="G111" s="89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3"/>
      <c r="V111" s="3"/>
    </row>
    <row r="112" spans="1:22" ht="21" customHeight="1" x14ac:dyDescent="0.5">
      <c r="A112" s="2"/>
      <c r="B112" s="9"/>
      <c r="C112" s="11"/>
      <c r="D112" s="63"/>
      <c r="E112" s="169"/>
      <c r="F112" s="151"/>
      <c r="G112" s="158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3"/>
      <c r="V112" s="3"/>
    </row>
    <row r="113" spans="1:22" ht="21" customHeight="1" x14ac:dyDescent="0.5">
      <c r="A113" s="2"/>
      <c r="B113" s="9"/>
      <c r="C113" s="11"/>
      <c r="D113" s="63"/>
      <c r="E113" s="169"/>
      <c r="F113" s="151"/>
      <c r="G113" s="158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3"/>
      <c r="V113" s="3"/>
    </row>
    <row r="114" spans="1:22" ht="21" customHeight="1" x14ac:dyDescent="0.5">
      <c r="A114" s="2"/>
      <c r="B114" s="9"/>
      <c r="C114" s="11"/>
      <c r="D114" s="63"/>
      <c r="E114" s="169"/>
      <c r="F114" s="151"/>
      <c r="G114" s="89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3"/>
      <c r="V114" s="3"/>
    </row>
    <row r="115" spans="1:22" ht="21" customHeight="1" x14ac:dyDescent="0.5">
      <c r="A115" s="2"/>
      <c r="B115" s="9"/>
      <c r="C115" s="11"/>
      <c r="D115" s="63"/>
      <c r="E115" s="169"/>
      <c r="F115" s="151"/>
      <c r="G115" s="89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3"/>
      <c r="V115" s="3"/>
    </row>
    <row r="116" spans="1:22" ht="21" customHeight="1" x14ac:dyDescent="0.5">
      <c r="A116" s="2"/>
      <c r="B116" s="9"/>
      <c r="C116" s="11"/>
      <c r="D116" s="63"/>
      <c r="E116" s="169"/>
      <c r="F116" s="151"/>
      <c r="G116" s="89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3"/>
      <c r="V116" s="3"/>
    </row>
    <row r="117" spans="1:22" ht="21" customHeight="1" x14ac:dyDescent="0.5">
      <c r="A117" s="2"/>
      <c r="B117" s="9"/>
      <c r="C117" s="11"/>
      <c r="D117" s="63"/>
      <c r="E117" s="169"/>
      <c r="F117" s="151"/>
      <c r="G117" s="89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3"/>
      <c r="V117" s="3"/>
    </row>
    <row r="118" spans="1:22" ht="21" customHeight="1" x14ac:dyDescent="0.5">
      <c r="A118" s="2"/>
      <c r="B118" s="9"/>
      <c r="C118" s="11"/>
      <c r="D118" s="63"/>
      <c r="E118" s="169"/>
      <c r="F118" s="151"/>
      <c r="G118" s="89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3"/>
      <c r="V118" s="3"/>
    </row>
    <row r="119" spans="1:22" ht="21" customHeight="1" x14ac:dyDescent="0.5">
      <c r="A119" s="2"/>
      <c r="B119" s="9"/>
      <c r="C119" s="11"/>
      <c r="D119" s="63"/>
      <c r="E119" s="170"/>
      <c r="F119" s="151"/>
      <c r="G119" s="89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3"/>
      <c r="V119" s="3"/>
    </row>
    <row r="120" spans="1:22" ht="21" customHeight="1" x14ac:dyDescent="0.5">
      <c r="A120" s="2"/>
      <c r="B120" s="65"/>
      <c r="C120" s="64"/>
      <c r="D120" s="63"/>
      <c r="E120" s="170"/>
      <c r="F120" s="151"/>
      <c r="G120" s="3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3"/>
      <c r="V120" s="3"/>
    </row>
    <row r="121" spans="1:22" ht="21" customHeight="1" x14ac:dyDescent="0.5">
      <c r="A121" s="47"/>
      <c r="B121" s="24"/>
      <c r="C121" s="11"/>
      <c r="D121" s="63"/>
      <c r="E121" s="170"/>
      <c r="F121" s="151"/>
      <c r="G121" s="3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3"/>
      <c r="V121" s="3"/>
    </row>
    <row r="122" spans="1:22" ht="21" customHeight="1" x14ac:dyDescent="0.5">
      <c r="A122" s="13"/>
      <c r="B122" s="24"/>
      <c r="C122" s="11"/>
      <c r="D122" s="176"/>
      <c r="E122" s="171"/>
      <c r="F122" s="151"/>
      <c r="G122" s="3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3"/>
      <c r="V122" s="3"/>
    </row>
    <row r="123" spans="1:22" ht="21" customHeight="1" x14ac:dyDescent="0.5">
      <c r="A123" s="45" t="s">
        <v>151</v>
      </c>
      <c r="B123" s="23"/>
      <c r="C123" s="72"/>
      <c r="D123" s="23"/>
      <c r="E123" s="15"/>
      <c r="F123" s="153"/>
      <c r="G123" s="15"/>
      <c r="H123" s="16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15"/>
      <c r="V123" s="15"/>
    </row>
    <row r="124" spans="1:22" s="6" customFormat="1" ht="21" customHeight="1" x14ac:dyDescent="0.5">
      <c r="A124" s="161" t="s">
        <v>0</v>
      </c>
      <c r="B124" s="349" t="s">
        <v>161</v>
      </c>
      <c r="C124" s="350"/>
      <c r="D124" s="351"/>
      <c r="E124" s="161" t="s">
        <v>152</v>
      </c>
      <c r="F124" s="161" t="s">
        <v>17</v>
      </c>
      <c r="G124" s="161" t="s">
        <v>19</v>
      </c>
      <c r="H124" s="367" t="s">
        <v>34</v>
      </c>
      <c r="I124" s="352" t="s">
        <v>1</v>
      </c>
      <c r="J124" s="357"/>
      <c r="K124" s="353"/>
      <c r="L124" s="352" t="s">
        <v>14</v>
      </c>
      <c r="M124" s="357"/>
      <c r="N124" s="353"/>
      <c r="O124" s="352" t="s">
        <v>15</v>
      </c>
      <c r="P124" s="357"/>
      <c r="Q124" s="353"/>
      <c r="R124" s="352" t="s">
        <v>16</v>
      </c>
      <c r="S124" s="357"/>
      <c r="T124" s="353"/>
      <c r="U124" s="352" t="s">
        <v>24</v>
      </c>
      <c r="V124" s="353"/>
    </row>
    <row r="125" spans="1:22" s="6" customFormat="1" ht="21" customHeight="1" x14ac:dyDescent="0.5">
      <c r="A125" s="162" t="s">
        <v>158</v>
      </c>
      <c r="B125" s="369" t="s">
        <v>27</v>
      </c>
      <c r="C125" s="370"/>
      <c r="D125" s="371"/>
      <c r="E125" s="162" t="s">
        <v>149</v>
      </c>
      <c r="F125" s="162" t="s">
        <v>18</v>
      </c>
      <c r="G125" s="162" t="s">
        <v>20</v>
      </c>
      <c r="H125" s="368"/>
      <c r="I125" s="38" t="s">
        <v>2</v>
      </c>
      <c r="J125" s="38" t="s">
        <v>3</v>
      </c>
      <c r="K125" s="38" t="s">
        <v>4</v>
      </c>
      <c r="L125" s="38" t="s">
        <v>5</v>
      </c>
      <c r="M125" s="38" t="s">
        <v>6</v>
      </c>
      <c r="N125" s="38" t="s">
        <v>7</v>
      </c>
      <c r="O125" s="38" t="s">
        <v>8</v>
      </c>
      <c r="P125" s="38" t="s">
        <v>9</v>
      </c>
      <c r="Q125" s="38" t="s">
        <v>10</v>
      </c>
      <c r="R125" s="38" t="s">
        <v>11</v>
      </c>
      <c r="S125" s="38" t="s">
        <v>12</v>
      </c>
      <c r="T125" s="38" t="s">
        <v>13</v>
      </c>
      <c r="U125" s="38" t="s">
        <v>25</v>
      </c>
      <c r="V125" s="155" t="s">
        <v>26</v>
      </c>
    </row>
    <row r="126" spans="1:22" ht="21" customHeight="1" x14ac:dyDescent="0.5">
      <c r="A126" s="2" t="s">
        <v>56</v>
      </c>
      <c r="B126" s="9" t="s">
        <v>57</v>
      </c>
      <c r="C126" s="11"/>
      <c r="D126" s="12"/>
      <c r="E126" s="163">
        <f>COUNTIF(C130:C152,"*โครงการ*")-COUNTIF(C130:C152,"โครงการ.........")</f>
        <v>0</v>
      </c>
      <c r="F126" s="151" t="s">
        <v>17</v>
      </c>
      <c r="G126" s="363" t="s">
        <v>58</v>
      </c>
      <c r="H126" s="1"/>
      <c r="I126" s="1"/>
      <c r="J126" s="1"/>
      <c r="K126" s="1"/>
      <c r="L126" s="1"/>
      <c r="M126" s="1"/>
      <c r="N126" s="1"/>
      <c r="O126" s="1"/>
      <c r="P126" s="8"/>
      <c r="Q126" s="1"/>
      <c r="R126" s="1"/>
      <c r="S126" s="1"/>
      <c r="T126" s="1"/>
      <c r="U126" s="372">
        <f>IFERROR(H127/H126*100,0)</f>
        <v>0</v>
      </c>
      <c r="V126" s="343">
        <f t="shared" ref="V126" si="6">U126</f>
        <v>0</v>
      </c>
    </row>
    <row r="127" spans="1:22" ht="21" customHeight="1" x14ac:dyDescent="0.5">
      <c r="A127" s="2"/>
      <c r="B127" s="9"/>
      <c r="C127" s="11"/>
      <c r="D127" s="17"/>
      <c r="E127" s="160"/>
      <c r="F127" s="151" t="s">
        <v>18</v>
      </c>
      <c r="G127" s="364"/>
      <c r="H127" s="33"/>
      <c r="I127" s="1"/>
      <c r="J127" s="1"/>
      <c r="K127" s="1"/>
      <c r="L127" s="1"/>
      <c r="M127" s="1"/>
      <c r="N127" s="1"/>
      <c r="O127" s="1"/>
      <c r="P127" s="8"/>
      <c r="Q127" s="1"/>
      <c r="R127" s="1"/>
      <c r="S127" s="1"/>
      <c r="T127" s="1"/>
      <c r="U127" s="373"/>
      <c r="V127" s="343"/>
    </row>
    <row r="128" spans="1:22" ht="21" customHeight="1" x14ac:dyDescent="0.5">
      <c r="A128" s="2"/>
      <c r="B128" s="9" t="s">
        <v>144</v>
      </c>
      <c r="C128" s="11"/>
      <c r="D128" s="63"/>
      <c r="E128" s="169"/>
      <c r="F128" s="151" t="s">
        <v>17</v>
      </c>
      <c r="G128" s="363" t="s">
        <v>71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3"/>
      <c r="V128" s="3"/>
    </row>
    <row r="129" spans="1:22" ht="21" customHeight="1" x14ac:dyDescent="0.5">
      <c r="A129" s="2"/>
      <c r="B129" s="24" t="s">
        <v>145</v>
      </c>
      <c r="C129" s="11"/>
      <c r="D129" s="63"/>
      <c r="E129" s="169"/>
      <c r="F129" s="151" t="s">
        <v>18</v>
      </c>
      <c r="G129" s="36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3"/>
      <c r="V129" s="3"/>
    </row>
    <row r="130" spans="1:22" ht="21" customHeight="1" x14ac:dyDescent="0.5">
      <c r="A130" s="2"/>
      <c r="B130" s="65">
        <v>1</v>
      </c>
      <c r="C130" s="64" t="s">
        <v>237</v>
      </c>
      <c r="D130" s="63"/>
      <c r="E130" s="169"/>
      <c r="F130" s="74" t="s">
        <v>17</v>
      </c>
      <c r="G130" s="365" t="s">
        <v>71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3"/>
      <c r="V130" s="3"/>
    </row>
    <row r="131" spans="1:22" ht="21" customHeight="1" x14ac:dyDescent="0.5">
      <c r="A131" s="2"/>
      <c r="B131" s="24"/>
      <c r="C131" s="63"/>
      <c r="D131" s="63"/>
      <c r="E131" s="169"/>
      <c r="F131" s="74" t="s">
        <v>18</v>
      </c>
      <c r="G131" s="366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3"/>
      <c r="V131" s="3"/>
    </row>
    <row r="132" spans="1:22" ht="21" customHeight="1" x14ac:dyDescent="0.5">
      <c r="A132" s="2"/>
      <c r="B132" s="9"/>
      <c r="C132" s="11"/>
      <c r="D132" s="63"/>
      <c r="E132" s="169"/>
      <c r="F132" s="151"/>
      <c r="G132" s="89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3"/>
      <c r="V132" s="3"/>
    </row>
    <row r="133" spans="1:22" ht="21" customHeight="1" x14ac:dyDescent="0.5">
      <c r="A133" s="2"/>
      <c r="B133" s="9"/>
      <c r="C133" s="11"/>
      <c r="D133" s="63"/>
      <c r="E133" s="169"/>
      <c r="F133" s="151"/>
      <c r="G133" s="89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3"/>
      <c r="V133" s="3"/>
    </row>
    <row r="134" spans="1:22" ht="21" customHeight="1" x14ac:dyDescent="0.5">
      <c r="A134" s="2"/>
      <c r="B134" s="9"/>
      <c r="C134" s="11"/>
      <c r="D134" s="63"/>
      <c r="E134" s="169"/>
      <c r="F134" s="151"/>
      <c r="G134" s="89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3"/>
      <c r="V134" s="3"/>
    </row>
    <row r="135" spans="1:22" ht="21" customHeight="1" x14ac:dyDescent="0.5">
      <c r="A135" s="2"/>
      <c r="B135" s="9"/>
      <c r="C135" s="11"/>
      <c r="D135" s="63"/>
      <c r="E135" s="169"/>
      <c r="F135" s="151"/>
      <c r="G135" s="89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3"/>
      <c r="V135" s="3"/>
    </row>
    <row r="136" spans="1:22" ht="21" customHeight="1" x14ac:dyDescent="0.5">
      <c r="A136" s="2"/>
      <c r="B136" s="9"/>
      <c r="C136" s="11"/>
      <c r="D136" s="63"/>
      <c r="E136" s="169"/>
      <c r="F136" s="151"/>
      <c r="G136" s="89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3"/>
      <c r="V136" s="3"/>
    </row>
    <row r="137" spans="1:22" ht="21" customHeight="1" x14ac:dyDescent="0.5">
      <c r="A137" s="2"/>
      <c r="B137" s="9"/>
      <c r="C137" s="11"/>
      <c r="D137" s="63"/>
      <c r="E137" s="169"/>
      <c r="F137" s="151"/>
      <c r="G137" s="158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3"/>
      <c r="V137" s="3"/>
    </row>
    <row r="138" spans="1:22" ht="21" customHeight="1" x14ac:dyDescent="0.5">
      <c r="A138" s="2"/>
      <c r="B138" s="9"/>
      <c r="C138" s="11"/>
      <c r="D138" s="63"/>
      <c r="E138" s="169"/>
      <c r="F138" s="151"/>
      <c r="G138" s="158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3"/>
      <c r="V138" s="3"/>
    </row>
    <row r="139" spans="1:22" ht="21" customHeight="1" x14ac:dyDescent="0.5">
      <c r="A139" s="2"/>
      <c r="B139" s="9"/>
      <c r="C139" s="11"/>
      <c r="D139" s="63"/>
      <c r="E139" s="169"/>
      <c r="F139" s="151"/>
      <c r="G139" s="89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3"/>
      <c r="V139" s="3"/>
    </row>
    <row r="140" spans="1:22" ht="21" customHeight="1" x14ac:dyDescent="0.5">
      <c r="A140" s="2"/>
      <c r="B140" s="9"/>
      <c r="C140" s="11"/>
      <c r="D140" s="63"/>
      <c r="E140" s="169"/>
      <c r="F140" s="151"/>
      <c r="G140" s="89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3"/>
      <c r="V140" s="3"/>
    </row>
    <row r="141" spans="1:22" ht="21" customHeight="1" x14ac:dyDescent="0.5">
      <c r="A141" s="2"/>
      <c r="B141" s="9"/>
      <c r="C141" s="11"/>
      <c r="D141" s="63"/>
      <c r="E141" s="169"/>
      <c r="F141" s="151"/>
      <c r="G141" s="89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3"/>
      <c r="V141" s="3"/>
    </row>
    <row r="142" spans="1:22" ht="21" customHeight="1" x14ac:dyDescent="0.5">
      <c r="A142" s="2"/>
      <c r="B142" s="9"/>
      <c r="C142" s="11"/>
      <c r="D142" s="63"/>
      <c r="E142" s="169"/>
      <c r="F142" s="151"/>
      <c r="G142" s="89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3"/>
      <c r="V142" s="3"/>
    </row>
    <row r="143" spans="1:22" ht="21" customHeight="1" x14ac:dyDescent="0.5">
      <c r="A143" s="2"/>
      <c r="B143" s="9"/>
      <c r="C143" s="11"/>
      <c r="D143" s="63"/>
      <c r="E143" s="169"/>
      <c r="F143" s="151"/>
      <c r="G143" s="89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3"/>
      <c r="V143" s="3"/>
    </row>
    <row r="144" spans="1:22" ht="21" customHeight="1" x14ac:dyDescent="0.5">
      <c r="A144" s="2"/>
      <c r="B144" s="9"/>
      <c r="C144" s="11"/>
      <c r="D144" s="63"/>
      <c r="E144" s="169"/>
      <c r="F144" s="151"/>
      <c r="G144" s="89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3"/>
      <c r="V144" s="3"/>
    </row>
    <row r="145" spans="1:22" ht="21" customHeight="1" x14ac:dyDescent="0.5">
      <c r="A145" s="2"/>
      <c r="B145" s="9"/>
      <c r="C145" s="11"/>
      <c r="D145" s="63"/>
      <c r="E145" s="169"/>
      <c r="F145" s="151"/>
      <c r="G145" s="89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3"/>
      <c r="V145" s="3"/>
    </row>
    <row r="146" spans="1:22" ht="21" customHeight="1" x14ac:dyDescent="0.5">
      <c r="A146" s="2"/>
      <c r="B146" s="9"/>
      <c r="C146" s="11"/>
      <c r="D146" s="63"/>
      <c r="E146" s="169"/>
      <c r="F146" s="151"/>
      <c r="G146" s="89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3"/>
      <c r="V146" s="3"/>
    </row>
    <row r="147" spans="1:22" ht="21" customHeight="1" x14ac:dyDescent="0.5">
      <c r="A147" s="2"/>
      <c r="B147" s="9"/>
      <c r="C147" s="11"/>
      <c r="D147" s="63"/>
      <c r="E147" s="169"/>
      <c r="F147" s="151"/>
      <c r="G147" s="89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3"/>
      <c r="V147" s="3"/>
    </row>
    <row r="148" spans="1:22" ht="21" customHeight="1" x14ac:dyDescent="0.5">
      <c r="A148" s="2"/>
      <c r="B148" s="9"/>
      <c r="C148" s="11"/>
      <c r="D148" s="63"/>
      <c r="E148" s="169"/>
      <c r="F148" s="151"/>
      <c r="G148" s="89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3"/>
      <c r="V148" s="3"/>
    </row>
    <row r="149" spans="1:22" ht="21" customHeight="1" x14ac:dyDescent="0.5">
      <c r="A149" s="2"/>
      <c r="B149" s="9"/>
      <c r="C149" s="11"/>
      <c r="D149" s="63"/>
      <c r="E149" s="169"/>
      <c r="F149" s="151"/>
      <c r="G149" s="89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3"/>
      <c r="V149" s="3"/>
    </row>
    <row r="150" spans="1:22" ht="21" customHeight="1" x14ac:dyDescent="0.5">
      <c r="A150" s="2"/>
      <c r="B150" s="65"/>
      <c r="C150" s="64"/>
      <c r="D150" s="63"/>
      <c r="E150" s="170"/>
      <c r="F150" s="151"/>
      <c r="G150" s="3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3"/>
      <c r="V150" s="3"/>
    </row>
    <row r="151" spans="1:22" ht="21" customHeight="1" x14ac:dyDescent="0.5">
      <c r="A151" s="47"/>
      <c r="B151" s="24"/>
      <c r="C151" s="11"/>
      <c r="D151" s="63"/>
      <c r="E151" s="170"/>
      <c r="F151" s="151"/>
      <c r="G151" s="3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3"/>
      <c r="V151" s="3"/>
    </row>
    <row r="152" spans="1:22" ht="21" customHeight="1" x14ac:dyDescent="0.5">
      <c r="A152" s="13"/>
      <c r="B152" s="24"/>
      <c r="C152" s="11"/>
      <c r="D152" s="176"/>
      <c r="E152" s="171"/>
      <c r="F152" s="151"/>
      <c r="G152" s="3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3"/>
      <c r="V152" s="3"/>
    </row>
    <row r="153" spans="1:22" ht="21" customHeight="1" x14ac:dyDescent="0.5">
      <c r="A153" s="45" t="s">
        <v>151</v>
      </c>
      <c r="B153" s="23"/>
      <c r="C153" s="72"/>
      <c r="D153" s="23"/>
      <c r="E153" s="15"/>
      <c r="F153" s="153"/>
      <c r="G153" s="15"/>
      <c r="H153" s="16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15"/>
      <c r="V153" s="15"/>
    </row>
    <row r="154" spans="1:22" s="6" customFormat="1" ht="21" customHeight="1" x14ac:dyDescent="0.5">
      <c r="A154" s="161" t="s">
        <v>0</v>
      </c>
      <c r="B154" s="349" t="s">
        <v>161</v>
      </c>
      <c r="C154" s="350"/>
      <c r="D154" s="351"/>
      <c r="E154" s="161" t="s">
        <v>152</v>
      </c>
      <c r="F154" s="161" t="s">
        <v>17</v>
      </c>
      <c r="G154" s="161" t="s">
        <v>19</v>
      </c>
      <c r="H154" s="367" t="s">
        <v>34</v>
      </c>
      <c r="I154" s="352" t="s">
        <v>1</v>
      </c>
      <c r="J154" s="357"/>
      <c r="K154" s="353"/>
      <c r="L154" s="352" t="s">
        <v>14</v>
      </c>
      <c r="M154" s="357"/>
      <c r="N154" s="353"/>
      <c r="O154" s="352" t="s">
        <v>15</v>
      </c>
      <c r="P154" s="357"/>
      <c r="Q154" s="353"/>
      <c r="R154" s="352" t="s">
        <v>16</v>
      </c>
      <c r="S154" s="357"/>
      <c r="T154" s="353"/>
      <c r="U154" s="352" t="s">
        <v>24</v>
      </c>
      <c r="V154" s="353"/>
    </row>
    <row r="155" spans="1:22" s="6" customFormat="1" ht="21" customHeight="1" x14ac:dyDescent="0.5">
      <c r="A155" s="162" t="s">
        <v>158</v>
      </c>
      <c r="B155" s="369" t="s">
        <v>27</v>
      </c>
      <c r="C155" s="370"/>
      <c r="D155" s="371"/>
      <c r="E155" s="162" t="s">
        <v>149</v>
      </c>
      <c r="F155" s="162" t="s">
        <v>18</v>
      </c>
      <c r="G155" s="162" t="s">
        <v>20</v>
      </c>
      <c r="H155" s="368"/>
      <c r="I155" s="38" t="s">
        <v>2</v>
      </c>
      <c r="J155" s="38" t="s">
        <v>3</v>
      </c>
      <c r="K155" s="38" t="s">
        <v>4</v>
      </c>
      <c r="L155" s="38" t="s">
        <v>5</v>
      </c>
      <c r="M155" s="38" t="s">
        <v>6</v>
      </c>
      <c r="N155" s="38" t="s">
        <v>7</v>
      </c>
      <c r="O155" s="38" t="s">
        <v>8</v>
      </c>
      <c r="P155" s="38" t="s">
        <v>9</v>
      </c>
      <c r="Q155" s="38" t="s">
        <v>10</v>
      </c>
      <c r="R155" s="38" t="s">
        <v>11</v>
      </c>
      <c r="S155" s="38" t="s">
        <v>12</v>
      </c>
      <c r="T155" s="38" t="s">
        <v>13</v>
      </c>
      <c r="U155" s="38" t="s">
        <v>25</v>
      </c>
      <c r="V155" s="155" t="s">
        <v>26</v>
      </c>
    </row>
    <row r="156" spans="1:22" ht="21" customHeight="1" x14ac:dyDescent="0.5">
      <c r="A156" s="2">
        <v>2.2000000000000002</v>
      </c>
      <c r="B156" s="9" t="s">
        <v>59</v>
      </c>
      <c r="C156" s="11"/>
      <c r="D156" s="17"/>
      <c r="E156" s="163">
        <f>COUNTIF(C160:C182,"*โครงการ*")-COUNTIF(C160:C182,"โครงการ.........")</f>
        <v>0</v>
      </c>
      <c r="F156" s="151" t="s">
        <v>17</v>
      </c>
      <c r="G156" s="363" t="s">
        <v>23</v>
      </c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372">
        <f>IFERROR(H157/H156*100,0)</f>
        <v>0</v>
      </c>
      <c r="V156" s="343">
        <f t="shared" ref="V156" si="7">U156</f>
        <v>0</v>
      </c>
    </row>
    <row r="157" spans="1:22" ht="21" customHeight="1" x14ac:dyDescent="0.5">
      <c r="A157" s="2"/>
      <c r="B157" s="9" t="s">
        <v>60</v>
      </c>
      <c r="C157" s="11"/>
      <c r="D157" s="17"/>
      <c r="E157" s="160"/>
      <c r="F157" s="151" t="s">
        <v>18</v>
      </c>
      <c r="G157" s="36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373"/>
      <c r="V157" s="343"/>
    </row>
    <row r="158" spans="1:22" ht="21" customHeight="1" x14ac:dyDescent="0.5">
      <c r="A158" s="2"/>
      <c r="B158" s="9" t="s">
        <v>144</v>
      </c>
      <c r="C158" s="11"/>
      <c r="D158" s="63"/>
      <c r="E158" s="169"/>
      <c r="F158" s="151" t="s">
        <v>17</v>
      </c>
      <c r="G158" s="363" t="s">
        <v>71</v>
      </c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3"/>
      <c r="V158" s="3"/>
    </row>
    <row r="159" spans="1:22" ht="21" customHeight="1" x14ac:dyDescent="0.5">
      <c r="A159" s="2"/>
      <c r="B159" s="24" t="s">
        <v>145</v>
      </c>
      <c r="C159" s="11"/>
      <c r="D159" s="63"/>
      <c r="E159" s="170"/>
      <c r="F159" s="151" t="s">
        <v>18</v>
      </c>
      <c r="G159" s="364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3"/>
      <c r="V159" s="3"/>
    </row>
    <row r="160" spans="1:22" ht="21" customHeight="1" x14ac:dyDescent="0.5">
      <c r="A160" s="2"/>
      <c r="B160" s="65">
        <v>1</v>
      </c>
      <c r="C160" s="64" t="s">
        <v>237</v>
      </c>
      <c r="D160" s="63"/>
      <c r="E160" s="170"/>
      <c r="F160" s="74" t="s">
        <v>17</v>
      </c>
      <c r="G160" s="365" t="s">
        <v>71</v>
      </c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3"/>
      <c r="V160" s="3"/>
    </row>
    <row r="161" spans="1:22" ht="21" customHeight="1" x14ac:dyDescent="0.5">
      <c r="A161" s="2"/>
      <c r="B161" s="24"/>
      <c r="C161" s="63"/>
      <c r="D161" s="63"/>
      <c r="E161" s="170"/>
      <c r="F161" s="74" t="s">
        <v>18</v>
      </c>
      <c r="G161" s="366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3"/>
      <c r="V161" s="3"/>
    </row>
    <row r="162" spans="1:22" ht="21" customHeight="1" x14ac:dyDescent="0.5">
      <c r="A162" s="2"/>
      <c r="B162" s="24"/>
      <c r="C162" s="63"/>
      <c r="D162" s="63"/>
      <c r="E162" s="170"/>
      <c r="F162" s="74"/>
      <c r="G162" s="159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3"/>
      <c r="V162" s="3"/>
    </row>
    <row r="163" spans="1:22" ht="21" customHeight="1" x14ac:dyDescent="0.5">
      <c r="A163" s="2"/>
      <c r="B163" s="24"/>
      <c r="C163" s="63"/>
      <c r="D163" s="63"/>
      <c r="E163" s="170"/>
      <c r="F163" s="74"/>
      <c r="G163" s="159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3"/>
      <c r="V163" s="3"/>
    </row>
    <row r="164" spans="1:22" ht="21" customHeight="1" x14ac:dyDescent="0.5">
      <c r="A164" s="2"/>
      <c r="B164" s="9"/>
      <c r="C164" s="11"/>
      <c r="D164" s="63"/>
      <c r="E164" s="170"/>
      <c r="F164" s="151"/>
      <c r="G164" s="89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3"/>
      <c r="V164" s="3"/>
    </row>
    <row r="165" spans="1:22" ht="21" customHeight="1" x14ac:dyDescent="0.5">
      <c r="A165" s="2"/>
      <c r="B165" s="9"/>
      <c r="C165" s="11"/>
      <c r="D165" s="63"/>
      <c r="E165" s="170"/>
      <c r="F165" s="151"/>
      <c r="G165" s="89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3"/>
      <c r="V165" s="3"/>
    </row>
    <row r="166" spans="1:22" ht="21" customHeight="1" x14ac:dyDescent="0.5">
      <c r="A166" s="2"/>
      <c r="B166" s="9"/>
      <c r="C166" s="11"/>
      <c r="D166" s="63"/>
      <c r="E166" s="170"/>
      <c r="F166" s="151"/>
      <c r="G166" s="89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3"/>
      <c r="V166" s="3"/>
    </row>
    <row r="167" spans="1:22" ht="21" customHeight="1" x14ac:dyDescent="0.5">
      <c r="A167" s="2"/>
      <c r="B167" s="9"/>
      <c r="C167" s="11"/>
      <c r="D167" s="63"/>
      <c r="E167" s="170"/>
      <c r="F167" s="151"/>
      <c r="G167" s="89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3"/>
      <c r="V167" s="3"/>
    </row>
    <row r="168" spans="1:22" ht="21" customHeight="1" x14ac:dyDescent="0.5">
      <c r="A168" s="2"/>
      <c r="B168" s="9"/>
      <c r="C168" s="11"/>
      <c r="D168" s="63"/>
      <c r="E168" s="170"/>
      <c r="F168" s="151"/>
      <c r="G168" s="89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3"/>
      <c r="V168" s="3"/>
    </row>
    <row r="169" spans="1:22" ht="21" customHeight="1" x14ac:dyDescent="0.5">
      <c r="A169" s="2"/>
      <c r="B169" s="9"/>
      <c r="C169" s="11"/>
      <c r="D169" s="63"/>
      <c r="E169" s="170"/>
      <c r="F169" s="151"/>
      <c r="G169" s="89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3"/>
      <c r="V169" s="3"/>
    </row>
    <row r="170" spans="1:22" ht="21" customHeight="1" x14ac:dyDescent="0.5">
      <c r="A170" s="2"/>
      <c r="B170" s="9"/>
      <c r="C170" s="11"/>
      <c r="D170" s="63"/>
      <c r="E170" s="170"/>
      <c r="F170" s="151"/>
      <c r="G170" s="89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3"/>
      <c r="V170" s="3"/>
    </row>
    <row r="171" spans="1:22" ht="21" customHeight="1" x14ac:dyDescent="0.5">
      <c r="A171" s="2"/>
      <c r="B171" s="9"/>
      <c r="C171" s="11"/>
      <c r="D171" s="63"/>
      <c r="E171" s="170"/>
      <c r="F171" s="151"/>
      <c r="G171" s="89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3"/>
      <c r="V171" s="3"/>
    </row>
    <row r="172" spans="1:22" ht="21" customHeight="1" x14ac:dyDescent="0.5">
      <c r="A172" s="2"/>
      <c r="B172" s="9"/>
      <c r="C172" s="11"/>
      <c r="D172" s="63"/>
      <c r="E172" s="170"/>
      <c r="F172" s="151"/>
      <c r="G172" s="89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3"/>
      <c r="V172" s="3"/>
    </row>
    <row r="173" spans="1:22" ht="21" customHeight="1" x14ac:dyDescent="0.5">
      <c r="A173" s="2"/>
      <c r="B173" s="9"/>
      <c r="C173" s="11"/>
      <c r="D173" s="63"/>
      <c r="E173" s="170"/>
      <c r="F173" s="151"/>
      <c r="G173" s="89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3"/>
      <c r="V173" s="3"/>
    </row>
    <row r="174" spans="1:22" ht="21" customHeight="1" x14ac:dyDescent="0.5">
      <c r="A174" s="2"/>
      <c r="B174" s="9"/>
      <c r="C174" s="11"/>
      <c r="D174" s="63"/>
      <c r="E174" s="170"/>
      <c r="F174" s="151"/>
      <c r="G174" s="89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3"/>
      <c r="V174" s="3"/>
    </row>
    <row r="175" spans="1:22" ht="21" customHeight="1" x14ac:dyDescent="0.5">
      <c r="A175" s="2"/>
      <c r="B175" s="9"/>
      <c r="C175" s="11"/>
      <c r="D175" s="63"/>
      <c r="E175" s="170"/>
      <c r="F175" s="151"/>
      <c r="G175" s="89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3"/>
      <c r="V175" s="3"/>
    </row>
    <row r="176" spans="1:22" ht="21" customHeight="1" x14ac:dyDescent="0.5">
      <c r="A176" s="2"/>
      <c r="B176" s="9"/>
      <c r="C176" s="11"/>
      <c r="D176" s="63"/>
      <c r="E176" s="170"/>
      <c r="F176" s="151"/>
      <c r="G176" s="89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3"/>
      <c r="V176" s="3"/>
    </row>
    <row r="177" spans="1:22" ht="21" customHeight="1" x14ac:dyDescent="0.5">
      <c r="A177" s="2"/>
      <c r="B177" s="9"/>
      <c r="C177" s="11"/>
      <c r="D177" s="63"/>
      <c r="E177" s="170"/>
      <c r="F177" s="151"/>
      <c r="G177" s="89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3"/>
      <c r="V177" s="3"/>
    </row>
    <row r="178" spans="1:22" ht="21" customHeight="1" x14ac:dyDescent="0.5">
      <c r="A178" s="2"/>
      <c r="B178" s="9"/>
      <c r="C178" s="11"/>
      <c r="D178" s="63"/>
      <c r="E178" s="170"/>
      <c r="F178" s="151"/>
      <c r="G178" s="89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3"/>
      <c r="V178" s="3"/>
    </row>
    <row r="179" spans="1:22" ht="21" customHeight="1" x14ac:dyDescent="0.5">
      <c r="A179" s="2"/>
      <c r="B179" s="9"/>
      <c r="C179" s="11"/>
      <c r="D179" s="63"/>
      <c r="E179" s="170"/>
      <c r="F179" s="151"/>
      <c r="G179" s="89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3"/>
      <c r="V179" s="3"/>
    </row>
    <row r="180" spans="1:22" ht="21" customHeight="1" x14ac:dyDescent="0.5">
      <c r="A180" s="2"/>
      <c r="B180" s="65"/>
      <c r="C180" s="64"/>
      <c r="D180" s="63"/>
      <c r="E180" s="170"/>
      <c r="F180" s="151"/>
      <c r="G180" s="3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3"/>
      <c r="V180" s="3"/>
    </row>
    <row r="181" spans="1:22" ht="21" customHeight="1" x14ac:dyDescent="0.5">
      <c r="A181" s="47"/>
      <c r="B181" s="24"/>
      <c r="C181" s="11"/>
      <c r="D181" s="63"/>
      <c r="E181" s="170"/>
      <c r="F181" s="151"/>
      <c r="G181" s="3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3"/>
      <c r="V181" s="3"/>
    </row>
    <row r="182" spans="1:22" ht="21" customHeight="1" x14ac:dyDescent="0.5">
      <c r="A182" s="13"/>
      <c r="B182" s="24"/>
      <c r="C182" s="11"/>
      <c r="D182" s="176"/>
      <c r="E182" s="171"/>
      <c r="F182" s="151"/>
      <c r="G182" s="3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3"/>
      <c r="V182" s="3"/>
    </row>
    <row r="183" spans="1:22" ht="21" customHeight="1" x14ac:dyDescent="0.5">
      <c r="A183" s="45" t="s">
        <v>151</v>
      </c>
      <c r="B183" s="23"/>
      <c r="C183" s="72"/>
      <c r="D183" s="23"/>
      <c r="E183" s="15"/>
      <c r="F183" s="153"/>
      <c r="G183" s="15"/>
      <c r="H183" s="16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15"/>
      <c r="V183" s="15"/>
    </row>
    <row r="184" spans="1:22" s="6" customFormat="1" ht="21" customHeight="1" x14ac:dyDescent="0.5">
      <c r="A184" s="161" t="s">
        <v>0</v>
      </c>
      <c r="B184" s="349" t="s">
        <v>161</v>
      </c>
      <c r="C184" s="350"/>
      <c r="D184" s="351"/>
      <c r="E184" s="161" t="s">
        <v>152</v>
      </c>
      <c r="F184" s="161" t="s">
        <v>17</v>
      </c>
      <c r="G184" s="161" t="s">
        <v>19</v>
      </c>
      <c r="H184" s="367" t="s">
        <v>34</v>
      </c>
      <c r="I184" s="352" t="s">
        <v>1</v>
      </c>
      <c r="J184" s="357"/>
      <c r="K184" s="353"/>
      <c r="L184" s="352" t="s">
        <v>14</v>
      </c>
      <c r="M184" s="357"/>
      <c r="N184" s="353"/>
      <c r="O184" s="352" t="s">
        <v>15</v>
      </c>
      <c r="P184" s="357"/>
      <c r="Q184" s="353"/>
      <c r="R184" s="352" t="s">
        <v>16</v>
      </c>
      <c r="S184" s="357"/>
      <c r="T184" s="353"/>
      <c r="U184" s="352" t="s">
        <v>24</v>
      </c>
      <c r="V184" s="353"/>
    </row>
    <row r="185" spans="1:22" s="6" customFormat="1" ht="21" customHeight="1" x14ac:dyDescent="0.5">
      <c r="A185" s="162" t="s">
        <v>158</v>
      </c>
      <c r="B185" s="369" t="s">
        <v>27</v>
      </c>
      <c r="C185" s="370"/>
      <c r="D185" s="371"/>
      <c r="E185" s="162" t="s">
        <v>149</v>
      </c>
      <c r="F185" s="162" t="s">
        <v>18</v>
      </c>
      <c r="G185" s="162" t="s">
        <v>20</v>
      </c>
      <c r="H185" s="368"/>
      <c r="I185" s="38" t="s">
        <v>2</v>
      </c>
      <c r="J185" s="38" t="s">
        <v>3</v>
      </c>
      <c r="K185" s="38" t="s">
        <v>4</v>
      </c>
      <c r="L185" s="38" t="s">
        <v>5</v>
      </c>
      <c r="M185" s="38" t="s">
        <v>6</v>
      </c>
      <c r="N185" s="38" t="s">
        <v>7</v>
      </c>
      <c r="O185" s="38" t="s">
        <v>8</v>
      </c>
      <c r="P185" s="38" t="s">
        <v>9</v>
      </c>
      <c r="Q185" s="38" t="s">
        <v>10</v>
      </c>
      <c r="R185" s="38" t="s">
        <v>11</v>
      </c>
      <c r="S185" s="38" t="s">
        <v>12</v>
      </c>
      <c r="T185" s="38" t="s">
        <v>13</v>
      </c>
      <c r="U185" s="38" t="s">
        <v>25</v>
      </c>
      <c r="V185" s="155" t="s">
        <v>26</v>
      </c>
    </row>
    <row r="186" spans="1:22" ht="21" customHeight="1" x14ac:dyDescent="0.5">
      <c r="A186" s="2" t="s">
        <v>61</v>
      </c>
      <c r="B186" s="9" t="s">
        <v>62</v>
      </c>
      <c r="C186" s="11"/>
      <c r="D186" s="17"/>
      <c r="E186" s="163">
        <f>COUNTIF(C190:C212,"*โครงการ*")-COUNTIF(C190:C212,"โครงการ.........")</f>
        <v>0</v>
      </c>
      <c r="F186" s="151" t="s">
        <v>17</v>
      </c>
      <c r="G186" s="381" t="s">
        <v>41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372">
        <f>IFERROR(H187/H186*100,0)</f>
        <v>0</v>
      </c>
      <c r="V186" s="343">
        <f t="shared" ref="V186" si="8">U186</f>
        <v>0</v>
      </c>
    </row>
    <row r="187" spans="1:22" ht="21" customHeight="1" x14ac:dyDescent="0.5">
      <c r="A187" s="2"/>
      <c r="B187" s="9" t="s">
        <v>63</v>
      </c>
      <c r="C187" s="11"/>
      <c r="D187" s="17"/>
      <c r="E187" s="160"/>
      <c r="F187" s="151" t="s">
        <v>18</v>
      </c>
      <c r="G187" s="382"/>
      <c r="H187" s="1"/>
      <c r="I187" s="1"/>
      <c r="J187" s="1"/>
      <c r="K187" s="1"/>
      <c r="L187" s="1"/>
      <c r="M187" s="1"/>
      <c r="N187" s="1"/>
      <c r="O187" s="1"/>
      <c r="P187" s="8"/>
      <c r="Q187" s="1"/>
      <c r="R187" s="1"/>
      <c r="S187" s="1"/>
      <c r="T187" s="1"/>
      <c r="U187" s="373"/>
      <c r="V187" s="343"/>
    </row>
    <row r="188" spans="1:22" ht="21" customHeight="1" x14ac:dyDescent="0.5">
      <c r="A188" s="2"/>
      <c r="B188" s="9" t="s">
        <v>64</v>
      </c>
      <c r="C188" s="11"/>
      <c r="D188" s="11"/>
      <c r="E188" s="169"/>
      <c r="F188" s="151"/>
      <c r="G188" s="3"/>
      <c r="H188" s="41"/>
      <c r="I188" s="1"/>
      <c r="J188" s="1"/>
      <c r="K188" s="1"/>
      <c r="L188" s="1"/>
      <c r="M188" s="1"/>
      <c r="N188" s="1"/>
      <c r="O188" s="1"/>
      <c r="P188" s="8"/>
      <c r="Q188" s="1"/>
      <c r="R188" s="1"/>
      <c r="S188" s="1"/>
      <c r="T188" s="1"/>
      <c r="U188" s="3"/>
      <c r="V188" s="3"/>
    </row>
    <row r="189" spans="1:22" ht="21" customHeight="1" x14ac:dyDescent="0.5">
      <c r="A189" s="2"/>
      <c r="B189" s="9" t="s">
        <v>144</v>
      </c>
      <c r="C189" s="11"/>
      <c r="D189" s="63"/>
      <c r="E189" s="169"/>
      <c r="F189" s="151" t="s">
        <v>17</v>
      </c>
      <c r="G189" s="363" t="s">
        <v>71</v>
      </c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3"/>
      <c r="V189" s="3"/>
    </row>
    <row r="190" spans="1:22" ht="21" customHeight="1" x14ac:dyDescent="0.5">
      <c r="A190" s="2"/>
      <c r="B190" s="24" t="s">
        <v>145</v>
      </c>
      <c r="C190" s="11"/>
      <c r="D190" s="63"/>
      <c r="E190" s="169"/>
      <c r="F190" s="151" t="s">
        <v>18</v>
      </c>
      <c r="G190" s="364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3"/>
      <c r="V190" s="3"/>
    </row>
    <row r="191" spans="1:22" ht="21" customHeight="1" x14ac:dyDescent="0.5">
      <c r="A191" s="2"/>
      <c r="B191" s="65">
        <v>1</v>
      </c>
      <c r="C191" s="64" t="s">
        <v>237</v>
      </c>
      <c r="D191" s="63"/>
      <c r="E191" s="169"/>
      <c r="F191" s="74" t="s">
        <v>17</v>
      </c>
      <c r="G191" s="365" t="s">
        <v>71</v>
      </c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3"/>
      <c r="V191" s="3"/>
    </row>
    <row r="192" spans="1:22" ht="21" customHeight="1" x14ac:dyDescent="0.5">
      <c r="A192" s="2"/>
      <c r="B192" s="24"/>
      <c r="C192" s="63"/>
      <c r="D192" s="63"/>
      <c r="E192" s="169"/>
      <c r="F192" s="74" t="s">
        <v>18</v>
      </c>
      <c r="G192" s="366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3"/>
      <c r="V192" s="3"/>
    </row>
    <row r="193" spans="1:22" ht="21" customHeight="1" x14ac:dyDescent="0.5">
      <c r="A193" s="2"/>
      <c r="B193" s="9"/>
      <c r="C193" s="11"/>
      <c r="D193" s="63"/>
      <c r="E193" s="169"/>
      <c r="F193" s="151"/>
      <c r="G193" s="89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3"/>
      <c r="V193" s="3"/>
    </row>
    <row r="194" spans="1:22" ht="21" customHeight="1" x14ac:dyDescent="0.5">
      <c r="A194" s="2"/>
      <c r="B194" s="9"/>
      <c r="C194" s="11"/>
      <c r="D194" s="63"/>
      <c r="E194" s="169"/>
      <c r="F194" s="151"/>
      <c r="G194" s="89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3"/>
      <c r="V194" s="3"/>
    </row>
    <row r="195" spans="1:22" ht="21" customHeight="1" x14ac:dyDescent="0.5">
      <c r="A195" s="2"/>
      <c r="B195" s="9"/>
      <c r="C195" s="11"/>
      <c r="D195" s="63"/>
      <c r="E195" s="169"/>
      <c r="F195" s="151"/>
      <c r="G195" s="89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3"/>
      <c r="V195" s="3"/>
    </row>
    <row r="196" spans="1:22" ht="21" customHeight="1" x14ac:dyDescent="0.5">
      <c r="A196" s="2"/>
      <c r="B196" s="9"/>
      <c r="C196" s="11"/>
      <c r="D196" s="63"/>
      <c r="E196" s="169"/>
      <c r="F196" s="151"/>
      <c r="G196" s="89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3"/>
      <c r="V196" s="3"/>
    </row>
    <row r="197" spans="1:22" ht="21" customHeight="1" x14ac:dyDescent="0.5">
      <c r="A197" s="2"/>
      <c r="B197" s="9"/>
      <c r="C197" s="11"/>
      <c r="D197" s="63"/>
      <c r="E197" s="169"/>
      <c r="F197" s="151"/>
      <c r="G197" s="89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3"/>
      <c r="V197" s="3"/>
    </row>
    <row r="198" spans="1:22" ht="21" customHeight="1" x14ac:dyDescent="0.5">
      <c r="A198" s="2"/>
      <c r="B198" s="9"/>
      <c r="C198" s="11"/>
      <c r="D198" s="63"/>
      <c r="E198" s="169"/>
      <c r="F198" s="151"/>
      <c r="G198" s="89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3"/>
      <c r="V198" s="3"/>
    </row>
    <row r="199" spans="1:22" ht="21" customHeight="1" x14ac:dyDescent="0.5">
      <c r="A199" s="2"/>
      <c r="B199" s="9"/>
      <c r="C199" s="11"/>
      <c r="D199" s="63"/>
      <c r="E199" s="169"/>
      <c r="F199" s="151"/>
      <c r="G199" s="89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3"/>
      <c r="V199" s="3"/>
    </row>
    <row r="200" spans="1:22" ht="21" customHeight="1" x14ac:dyDescent="0.5">
      <c r="A200" s="2"/>
      <c r="B200" s="9"/>
      <c r="C200" s="11"/>
      <c r="D200" s="63"/>
      <c r="E200" s="169"/>
      <c r="F200" s="151"/>
      <c r="G200" s="89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3"/>
      <c r="V200" s="3"/>
    </row>
    <row r="201" spans="1:22" ht="21" customHeight="1" x14ac:dyDescent="0.5">
      <c r="A201" s="2"/>
      <c r="B201" s="9"/>
      <c r="C201" s="11"/>
      <c r="D201" s="63"/>
      <c r="E201" s="169"/>
      <c r="F201" s="151"/>
      <c r="G201" s="158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3"/>
      <c r="V201" s="3"/>
    </row>
    <row r="202" spans="1:22" ht="21" customHeight="1" x14ac:dyDescent="0.5">
      <c r="A202" s="2"/>
      <c r="B202" s="9"/>
      <c r="C202" s="11"/>
      <c r="D202" s="63"/>
      <c r="E202" s="169"/>
      <c r="F202" s="151"/>
      <c r="G202" s="158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3"/>
      <c r="V202" s="3"/>
    </row>
    <row r="203" spans="1:22" ht="21" customHeight="1" x14ac:dyDescent="0.5">
      <c r="A203" s="2"/>
      <c r="B203" s="9"/>
      <c r="C203" s="11"/>
      <c r="D203" s="63"/>
      <c r="E203" s="169"/>
      <c r="F203" s="151"/>
      <c r="G203" s="89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3"/>
      <c r="V203" s="3"/>
    </row>
    <row r="204" spans="1:22" ht="21" customHeight="1" x14ac:dyDescent="0.5">
      <c r="A204" s="2"/>
      <c r="B204" s="9"/>
      <c r="C204" s="11"/>
      <c r="D204" s="63"/>
      <c r="E204" s="169"/>
      <c r="F204" s="151"/>
      <c r="G204" s="89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3"/>
      <c r="V204" s="3"/>
    </row>
    <row r="205" spans="1:22" ht="21" customHeight="1" x14ac:dyDescent="0.5">
      <c r="A205" s="2"/>
      <c r="B205" s="9"/>
      <c r="C205" s="11"/>
      <c r="D205" s="63"/>
      <c r="E205" s="169"/>
      <c r="F205" s="151"/>
      <c r="G205" s="89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3"/>
      <c r="V205" s="3"/>
    </row>
    <row r="206" spans="1:22" ht="21" customHeight="1" x14ac:dyDescent="0.5">
      <c r="A206" s="2"/>
      <c r="B206" s="9"/>
      <c r="C206" s="11"/>
      <c r="D206" s="63"/>
      <c r="E206" s="169"/>
      <c r="F206" s="151"/>
      <c r="G206" s="89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3"/>
      <c r="V206" s="3"/>
    </row>
    <row r="207" spans="1:22" ht="21" customHeight="1" x14ac:dyDescent="0.5">
      <c r="A207" s="2"/>
      <c r="B207" s="9"/>
      <c r="C207" s="11"/>
      <c r="D207" s="63"/>
      <c r="E207" s="169"/>
      <c r="F207" s="151"/>
      <c r="G207" s="89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3"/>
      <c r="V207" s="3"/>
    </row>
    <row r="208" spans="1:22" ht="21" customHeight="1" x14ac:dyDescent="0.5">
      <c r="A208" s="2"/>
      <c r="B208" s="9"/>
      <c r="C208" s="11"/>
      <c r="D208" s="63"/>
      <c r="E208" s="169"/>
      <c r="F208" s="151"/>
      <c r="G208" s="89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3"/>
      <c r="V208" s="3"/>
    </row>
    <row r="209" spans="1:22" ht="21" customHeight="1" x14ac:dyDescent="0.5">
      <c r="A209" s="2"/>
      <c r="B209" s="9"/>
      <c r="C209" s="11"/>
      <c r="D209" s="63"/>
      <c r="E209" s="169"/>
      <c r="F209" s="151"/>
      <c r="G209" s="89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3"/>
      <c r="V209" s="3"/>
    </row>
    <row r="210" spans="1:22" ht="21" customHeight="1" x14ac:dyDescent="0.5">
      <c r="A210" s="2"/>
      <c r="B210" s="65"/>
      <c r="C210" s="64"/>
      <c r="D210" s="63"/>
      <c r="E210" s="170"/>
      <c r="F210" s="151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3"/>
      <c r="V210" s="3"/>
    </row>
    <row r="211" spans="1:22" ht="21" customHeight="1" x14ac:dyDescent="0.5">
      <c r="A211" s="47"/>
      <c r="B211" s="24"/>
      <c r="C211" s="11"/>
      <c r="D211" s="63"/>
      <c r="E211" s="170"/>
      <c r="F211" s="151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3"/>
      <c r="V211" s="3"/>
    </row>
    <row r="212" spans="1:22" ht="21" customHeight="1" x14ac:dyDescent="0.5">
      <c r="A212" s="13"/>
      <c r="B212" s="103"/>
      <c r="C212" s="20"/>
      <c r="D212" s="176"/>
      <c r="E212" s="171"/>
      <c r="F212" s="157"/>
      <c r="G212" s="14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4"/>
      <c r="V212" s="14"/>
    </row>
    <row r="213" spans="1:22" ht="21" customHeight="1" x14ac:dyDescent="0.5">
      <c r="A213" s="131" t="s">
        <v>151</v>
      </c>
      <c r="B213" s="125"/>
      <c r="C213" s="122"/>
      <c r="D213" s="126"/>
      <c r="E213" s="15"/>
      <c r="F213" s="128"/>
      <c r="G213" s="124"/>
      <c r="H213" s="127"/>
      <c r="I213" s="127"/>
      <c r="J213" s="82"/>
      <c r="K213" s="128"/>
      <c r="L213" s="127"/>
      <c r="M213" s="82"/>
      <c r="N213" s="128"/>
      <c r="O213" s="127"/>
      <c r="P213" s="82"/>
      <c r="Q213" s="128"/>
      <c r="R213" s="127"/>
      <c r="S213" s="82"/>
      <c r="T213" s="128"/>
      <c r="U213" s="129"/>
      <c r="V213" s="130"/>
    </row>
    <row r="214" spans="1:22" s="6" customFormat="1" ht="21" customHeight="1" x14ac:dyDescent="0.5">
      <c r="A214" s="161" t="s">
        <v>0</v>
      </c>
      <c r="B214" s="349" t="s">
        <v>161</v>
      </c>
      <c r="C214" s="350"/>
      <c r="D214" s="351"/>
      <c r="E214" s="161" t="s">
        <v>152</v>
      </c>
      <c r="F214" s="161" t="s">
        <v>17</v>
      </c>
      <c r="G214" s="161" t="s">
        <v>19</v>
      </c>
      <c r="H214" s="367" t="s">
        <v>34</v>
      </c>
      <c r="I214" s="352" t="s">
        <v>1</v>
      </c>
      <c r="J214" s="357"/>
      <c r="K214" s="353"/>
      <c r="L214" s="352" t="s">
        <v>14</v>
      </c>
      <c r="M214" s="357"/>
      <c r="N214" s="353"/>
      <c r="O214" s="352" t="s">
        <v>15</v>
      </c>
      <c r="P214" s="357"/>
      <c r="Q214" s="353"/>
      <c r="R214" s="352" t="s">
        <v>16</v>
      </c>
      <c r="S214" s="357"/>
      <c r="T214" s="353"/>
      <c r="U214" s="352" t="s">
        <v>24</v>
      </c>
      <c r="V214" s="353"/>
    </row>
    <row r="215" spans="1:22" s="6" customFormat="1" ht="21" customHeight="1" x14ac:dyDescent="0.5">
      <c r="A215" s="162" t="s">
        <v>158</v>
      </c>
      <c r="B215" s="369" t="s">
        <v>27</v>
      </c>
      <c r="C215" s="370"/>
      <c r="D215" s="371"/>
      <c r="E215" s="162" t="s">
        <v>149</v>
      </c>
      <c r="F215" s="162" t="s">
        <v>18</v>
      </c>
      <c r="G215" s="162" t="s">
        <v>20</v>
      </c>
      <c r="H215" s="368"/>
      <c r="I215" s="38" t="s">
        <v>2</v>
      </c>
      <c r="J215" s="38" t="s">
        <v>3</v>
      </c>
      <c r="K215" s="38" t="s">
        <v>4</v>
      </c>
      <c r="L215" s="38" t="s">
        <v>5</v>
      </c>
      <c r="M215" s="38" t="s">
        <v>6</v>
      </c>
      <c r="N215" s="38" t="s">
        <v>7</v>
      </c>
      <c r="O215" s="38" t="s">
        <v>8</v>
      </c>
      <c r="P215" s="38" t="s">
        <v>9</v>
      </c>
      <c r="Q215" s="38" t="s">
        <v>10</v>
      </c>
      <c r="R215" s="38" t="s">
        <v>11</v>
      </c>
      <c r="S215" s="38" t="s">
        <v>12</v>
      </c>
      <c r="T215" s="38" t="s">
        <v>13</v>
      </c>
      <c r="U215" s="38" t="s">
        <v>25</v>
      </c>
      <c r="V215" s="155" t="s">
        <v>26</v>
      </c>
    </row>
    <row r="216" spans="1:22" ht="21" customHeight="1" x14ac:dyDescent="0.5">
      <c r="A216" s="2" t="s">
        <v>65</v>
      </c>
      <c r="B216" s="9" t="s">
        <v>121</v>
      </c>
      <c r="C216" s="11"/>
      <c r="D216" s="43"/>
      <c r="E216" s="163">
        <f>COUNTIF(C220:C242,"*โครงการ*")-COUNTIF(C220:C242,"โครงการ.........")</f>
        <v>0</v>
      </c>
      <c r="F216" s="151" t="s">
        <v>17</v>
      </c>
      <c r="G216" s="385" t="s">
        <v>41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372">
        <f>IFERROR(H217/H216*100,0)</f>
        <v>0</v>
      </c>
      <c r="V216" s="343">
        <f t="shared" ref="V216" si="9">U216</f>
        <v>0</v>
      </c>
    </row>
    <row r="217" spans="1:22" ht="21" customHeight="1" x14ac:dyDescent="0.5">
      <c r="A217" s="2"/>
      <c r="B217" s="9" t="s">
        <v>125</v>
      </c>
      <c r="C217" s="11"/>
      <c r="D217" s="43"/>
      <c r="E217" s="160"/>
      <c r="F217" s="151" t="s">
        <v>18</v>
      </c>
      <c r="G217" s="382"/>
      <c r="H217" s="28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373"/>
      <c r="V217" s="343"/>
    </row>
    <row r="218" spans="1:22" ht="21" customHeight="1" x14ac:dyDescent="0.5">
      <c r="A218" s="2"/>
      <c r="B218" s="9" t="s">
        <v>144</v>
      </c>
      <c r="C218" s="11"/>
      <c r="D218" s="63"/>
      <c r="E218" s="169"/>
      <c r="F218" s="151" t="s">
        <v>17</v>
      </c>
      <c r="G218" s="363" t="s">
        <v>71</v>
      </c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3"/>
      <c r="V218" s="3"/>
    </row>
    <row r="219" spans="1:22" ht="21" customHeight="1" x14ac:dyDescent="0.5">
      <c r="A219" s="2"/>
      <c r="B219" s="24" t="s">
        <v>145</v>
      </c>
      <c r="C219" s="11"/>
      <c r="D219" s="63"/>
      <c r="E219" s="169"/>
      <c r="F219" s="151" t="s">
        <v>18</v>
      </c>
      <c r="G219" s="364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3"/>
      <c r="V219" s="3"/>
    </row>
    <row r="220" spans="1:22" ht="21" customHeight="1" x14ac:dyDescent="0.5">
      <c r="A220" s="2"/>
      <c r="B220" s="65">
        <v>1</v>
      </c>
      <c r="C220" s="64" t="s">
        <v>237</v>
      </c>
      <c r="D220" s="63"/>
      <c r="E220" s="169"/>
      <c r="F220" s="74" t="s">
        <v>17</v>
      </c>
      <c r="G220" s="365" t="s">
        <v>71</v>
      </c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3"/>
      <c r="V220" s="3"/>
    </row>
    <row r="221" spans="1:22" ht="21" customHeight="1" x14ac:dyDescent="0.5">
      <c r="A221" s="2"/>
      <c r="B221" s="24"/>
      <c r="C221" s="63"/>
      <c r="D221" s="63"/>
      <c r="E221" s="169"/>
      <c r="F221" s="74" t="s">
        <v>18</v>
      </c>
      <c r="G221" s="366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3"/>
      <c r="V221" s="3"/>
    </row>
    <row r="222" spans="1:22" ht="21" customHeight="1" x14ac:dyDescent="0.5">
      <c r="A222" s="2"/>
      <c r="B222" s="24"/>
      <c r="C222" s="63"/>
      <c r="D222" s="63"/>
      <c r="E222" s="169"/>
      <c r="F222" s="74"/>
      <c r="G222" s="159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3"/>
      <c r="V222" s="3"/>
    </row>
    <row r="223" spans="1:22" ht="21" customHeight="1" x14ac:dyDescent="0.5">
      <c r="A223" s="2"/>
      <c r="B223" s="24"/>
      <c r="C223" s="63"/>
      <c r="D223" s="63"/>
      <c r="E223" s="169"/>
      <c r="F223" s="74"/>
      <c r="G223" s="159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3"/>
      <c r="V223" s="3"/>
    </row>
    <row r="224" spans="1:22" ht="21" customHeight="1" x14ac:dyDescent="0.5">
      <c r="A224" s="2"/>
      <c r="B224" s="9"/>
      <c r="C224" s="11"/>
      <c r="D224" s="63"/>
      <c r="E224" s="169"/>
      <c r="F224" s="151"/>
      <c r="G224" s="89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3"/>
      <c r="V224" s="3"/>
    </row>
    <row r="225" spans="1:22" ht="21" customHeight="1" x14ac:dyDescent="0.5">
      <c r="A225" s="2"/>
      <c r="B225" s="9"/>
      <c r="C225" s="11"/>
      <c r="D225" s="63"/>
      <c r="E225" s="169"/>
      <c r="F225" s="151"/>
      <c r="G225" s="89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3"/>
      <c r="V225" s="3"/>
    </row>
    <row r="226" spans="1:22" ht="21" customHeight="1" x14ac:dyDescent="0.5">
      <c r="A226" s="2"/>
      <c r="B226" s="9"/>
      <c r="C226" s="11"/>
      <c r="D226" s="63"/>
      <c r="E226" s="169"/>
      <c r="F226" s="151"/>
      <c r="G226" s="89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3"/>
      <c r="V226" s="3"/>
    </row>
    <row r="227" spans="1:22" ht="21" customHeight="1" x14ac:dyDescent="0.5">
      <c r="A227" s="2"/>
      <c r="B227" s="9"/>
      <c r="C227" s="11"/>
      <c r="D227" s="63"/>
      <c r="E227" s="169"/>
      <c r="F227" s="151"/>
      <c r="G227" s="89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3"/>
      <c r="V227" s="3"/>
    </row>
    <row r="228" spans="1:22" ht="21" customHeight="1" x14ac:dyDescent="0.5">
      <c r="A228" s="2"/>
      <c r="B228" s="9"/>
      <c r="C228" s="11"/>
      <c r="D228" s="63"/>
      <c r="E228" s="169"/>
      <c r="F228" s="151"/>
      <c r="G228" s="89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3"/>
      <c r="V228" s="3"/>
    </row>
    <row r="229" spans="1:22" ht="21" customHeight="1" x14ac:dyDescent="0.5">
      <c r="A229" s="2"/>
      <c r="B229" s="9"/>
      <c r="C229" s="11"/>
      <c r="D229" s="63"/>
      <c r="E229" s="169"/>
      <c r="F229" s="151"/>
      <c r="G229" s="89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3"/>
      <c r="V229" s="3"/>
    </row>
    <row r="230" spans="1:22" ht="21" customHeight="1" x14ac:dyDescent="0.5">
      <c r="A230" s="2"/>
      <c r="B230" s="9"/>
      <c r="C230" s="11"/>
      <c r="D230" s="63"/>
      <c r="E230" s="169"/>
      <c r="F230" s="151"/>
      <c r="G230" s="89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3"/>
      <c r="V230" s="3"/>
    </row>
    <row r="231" spans="1:22" ht="21" customHeight="1" x14ac:dyDescent="0.5">
      <c r="A231" s="2"/>
      <c r="B231" s="9"/>
      <c r="C231" s="11"/>
      <c r="D231" s="63"/>
      <c r="E231" s="169"/>
      <c r="F231" s="151"/>
      <c r="G231" s="89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3"/>
      <c r="V231" s="3"/>
    </row>
    <row r="232" spans="1:22" ht="21" customHeight="1" x14ac:dyDescent="0.5">
      <c r="A232" s="2"/>
      <c r="B232" s="9"/>
      <c r="C232" s="11"/>
      <c r="D232" s="63"/>
      <c r="E232" s="169"/>
      <c r="F232" s="151"/>
      <c r="G232" s="89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3"/>
      <c r="V232" s="3"/>
    </row>
    <row r="233" spans="1:22" ht="21" customHeight="1" x14ac:dyDescent="0.5">
      <c r="A233" s="2"/>
      <c r="B233" s="9"/>
      <c r="C233" s="11"/>
      <c r="D233" s="63"/>
      <c r="E233" s="169"/>
      <c r="F233" s="151"/>
      <c r="G233" s="89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3"/>
      <c r="V233" s="3"/>
    </row>
    <row r="234" spans="1:22" ht="21" customHeight="1" x14ac:dyDescent="0.5">
      <c r="A234" s="2"/>
      <c r="B234" s="9"/>
      <c r="C234" s="11"/>
      <c r="D234" s="63"/>
      <c r="E234" s="169"/>
      <c r="F234" s="151"/>
      <c r="G234" s="89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3"/>
      <c r="V234" s="3"/>
    </row>
    <row r="235" spans="1:22" ht="21" customHeight="1" x14ac:dyDescent="0.5">
      <c r="A235" s="2"/>
      <c r="B235" s="9"/>
      <c r="C235" s="11"/>
      <c r="D235" s="63"/>
      <c r="E235" s="169"/>
      <c r="F235" s="151"/>
      <c r="G235" s="89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3"/>
      <c r="V235" s="3"/>
    </row>
    <row r="236" spans="1:22" ht="21" customHeight="1" x14ac:dyDescent="0.5">
      <c r="A236" s="2"/>
      <c r="B236" s="9"/>
      <c r="C236" s="11"/>
      <c r="D236" s="63"/>
      <c r="E236" s="169"/>
      <c r="F236" s="151"/>
      <c r="G236" s="89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3"/>
      <c r="V236" s="3"/>
    </row>
    <row r="237" spans="1:22" ht="21" customHeight="1" x14ac:dyDescent="0.5">
      <c r="A237" s="2"/>
      <c r="B237" s="9"/>
      <c r="C237" s="11"/>
      <c r="D237" s="63"/>
      <c r="E237" s="169"/>
      <c r="F237" s="151"/>
      <c r="G237" s="89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3"/>
      <c r="V237" s="3"/>
    </row>
    <row r="238" spans="1:22" ht="21" customHeight="1" x14ac:dyDescent="0.5">
      <c r="A238" s="2"/>
      <c r="B238" s="9"/>
      <c r="C238" s="11"/>
      <c r="D238" s="63"/>
      <c r="E238" s="169"/>
      <c r="F238" s="151"/>
      <c r="G238" s="89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3"/>
      <c r="V238" s="3"/>
    </row>
    <row r="239" spans="1:22" ht="21" customHeight="1" x14ac:dyDescent="0.5">
      <c r="A239" s="2"/>
      <c r="B239" s="9"/>
      <c r="C239" s="11"/>
      <c r="D239" s="63"/>
      <c r="E239" s="169"/>
      <c r="F239" s="151"/>
      <c r="G239" s="89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3"/>
      <c r="V239" s="3"/>
    </row>
    <row r="240" spans="1:22" ht="21" customHeight="1" x14ac:dyDescent="0.5">
      <c r="A240" s="2"/>
      <c r="B240" s="65"/>
      <c r="C240" s="64"/>
      <c r="D240" s="63"/>
      <c r="E240" s="170"/>
      <c r="F240" s="151"/>
      <c r="G240" s="3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3"/>
      <c r="V240" s="3"/>
    </row>
    <row r="241" spans="1:22" ht="21" customHeight="1" x14ac:dyDescent="0.5">
      <c r="A241" s="47"/>
      <c r="B241" s="24"/>
      <c r="C241" s="11"/>
      <c r="D241" s="63"/>
      <c r="E241" s="170"/>
      <c r="F241" s="151"/>
      <c r="G241" s="3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3"/>
      <c r="V241" s="3"/>
    </row>
    <row r="242" spans="1:22" ht="21" customHeight="1" x14ac:dyDescent="0.5">
      <c r="A242" s="13"/>
      <c r="B242" s="24"/>
      <c r="C242" s="11"/>
      <c r="D242" s="176"/>
      <c r="E242" s="171"/>
      <c r="F242" s="151"/>
      <c r="G242" s="3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3"/>
      <c r="V242" s="3"/>
    </row>
    <row r="243" spans="1:22" ht="21" customHeight="1" x14ac:dyDescent="0.5">
      <c r="A243" s="131" t="s">
        <v>151</v>
      </c>
      <c r="B243" s="23"/>
      <c r="C243" s="72"/>
      <c r="D243" s="23"/>
      <c r="E243" s="15"/>
      <c r="F243" s="153"/>
      <c r="G243" s="15"/>
      <c r="H243" s="16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15"/>
      <c r="V243" s="15"/>
    </row>
    <row r="397" spans="5:5" x14ac:dyDescent="0.5">
      <c r="E397" s="156"/>
    </row>
  </sheetData>
  <mergeCells count="111">
    <mergeCell ref="U186:U187"/>
    <mergeCell ref="V186:V187"/>
    <mergeCell ref="U216:U217"/>
    <mergeCell ref="V216:V217"/>
    <mergeCell ref="U66:U67"/>
    <mergeCell ref="V66:V67"/>
    <mergeCell ref="U96:U97"/>
    <mergeCell ref="V96:V97"/>
    <mergeCell ref="U126:U127"/>
    <mergeCell ref="V126:V127"/>
    <mergeCell ref="U214:V214"/>
    <mergeCell ref="U154:V154"/>
    <mergeCell ref="U184:V184"/>
    <mergeCell ref="U156:U157"/>
    <mergeCell ref="V156:V157"/>
    <mergeCell ref="U16:U17"/>
    <mergeCell ref="V16:V17"/>
    <mergeCell ref="U14:U15"/>
    <mergeCell ref="V14:V15"/>
    <mergeCell ref="U36:U37"/>
    <mergeCell ref="V36:V37"/>
    <mergeCell ref="A1:V1"/>
    <mergeCell ref="U34:V34"/>
    <mergeCell ref="B35:D35"/>
    <mergeCell ref="B34:D34"/>
    <mergeCell ref="H34:H35"/>
    <mergeCell ref="I34:K34"/>
    <mergeCell ref="L34:N34"/>
    <mergeCell ref="O34:Q34"/>
    <mergeCell ref="R34:T34"/>
    <mergeCell ref="G16:G17"/>
    <mergeCell ref="B11:D11"/>
    <mergeCell ref="H11:H12"/>
    <mergeCell ref="I11:K11"/>
    <mergeCell ref="U11:V11"/>
    <mergeCell ref="B12:D12"/>
    <mergeCell ref="L11:N11"/>
    <mergeCell ref="O11:Q11"/>
    <mergeCell ref="A2:V2"/>
    <mergeCell ref="L184:N184"/>
    <mergeCell ref="G100:G101"/>
    <mergeCell ref="R11:T11"/>
    <mergeCell ref="O64:Q64"/>
    <mergeCell ref="R64:T64"/>
    <mergeCell ref="G18:G19"/>
    <mergeCell ref="B94:D94"/>
    <mergeCell ref="G66:G67"/>
    <mergeCell ref="G68:G69"/>
    <mergeCell ref="G70:G71"/>
    <mergeCell ref="G36:G37"/>
    <mergeCell ref="G38:G39"/>
    <mergeCell ref="B64:D64"/>
    <mergeCell ref="B13:D13"/>
    <mergeCell ref="I124:K124"/>
    <mergeCell ref="I154:K154"/>
    <mergeCell ref="I184:K184"/>
    <mergeCell ref="O184:Q184"/>
    <mergeCell ref="L124:N124"/>
    <mergeCell ref="G96:G97"/>
    <mergeCell ref="G98:G99"/>
    <mergeCell ref="B65:D65"/>
    <mergeCell ref="H94:H95"/>
    <mergeCell ref="I94:K94"/>
    <mergeCell ref="B95:D95"/>
    <mergeCell ref="H64:H65"/>
    <mergeCell ref="I64:K64"/>
    <mergeCell ref="L64:N64"/>
    <mergeCell ref="U13:V13"/>
    <mergeCell ref="G20:G21"/>
    <mergeCell ref="G40:G41"/>
    <mergeCell ref="I13:T13"/>
    <mergeCell ref="B215:D215"/>
    <mergeCell ref="B214:D214"/>
    <mergeCell ref="H214:H215"/>
    <mergeCell ref="H124:H125"/>
    <mergeCell ref="B154:D154"/>
    <mergeCell ref="G186:G187"/>
    <mergeCell ref="G126:G127"/>
    <mergeCell ref="G128:G129"/>
    <mergeCell ref="B124:D124"/>
    <mergeCell ref="H184:H185"/>
    <mergeCell ref="B155:D155"/>
    <mergeCell ref="G156:G157"/>
    <mergeCell ref="B185:D185"/>
    <mergeCell ref="B125:D125"/>
    <mergeCell ref="B184:D184"/>
    <mergeCell ref="G158:G159"/>
    <mergeCell ref="O124:Q124"/>
    <mergeCell ref="R124:T124"/>
    <mergeCell ref="U124:V124"/>
    <mergeCell ref="U64:V64"/>
    <mergeCell ref="G220:G221"/>
    <mergeCell ref="R184:T184"/>
    <mergeCell ref="L154:N154"/>
    <mergeCell ref="O154:Q154"/>
    <mergeCell ref="R154:T154"/>
    <mergeCell ref="G216:G217"/>
    <mergeCell ref="G218:G219"/>
    <mergeCell ref="I214:K214"/>
    <mergeCell ref="L214:N214"/>
    <mergeCell ref="O214:Q214"/>
    <mergeCell ref="R214:T214"/>
    <mergeCell ref="G189:G190"/>
    <mergeCell ref="H154:H155"/>
    <mergeCell ref="G160:G161"/>
    <mergeCell ref="G191:G192"/>
    <mergeCell ref="L94:N94"/>
    <mergeCell ref="O94:Q94"/>
    <mergeCell ref="R94:T94"/>
    <mergeCell ref="U94:V94"/>
    <mergeCell ref="G130:G131"/>
  </mergeCells>
  <conditionalFormatting sqref="V16:V17">
    <cfRule type="iconSet" priority="8">
      <iconSet showValue="0">
        <cfvo type="percent" val="0"/>
        <cfvo type="num" val="60" gte="0"/>
        <cfvo type="num" val="70" gte="0"/>
      </iconSet>
    </cfRule>
  </conditionalFormatting>
  <conditionalFormatting sqref="V36:V37">
    <cfRule type="iconSet" priority="7">
      <iconSet showValue="0">
        <cfvo type="percent" val="0"/>
        <cfvo type="num" val="60" gte="0"/>
        <cfvo type="num" val="70" gte="0"/>
      </iconSet>
    </cfRule>
  </conditionalFormatting>
  <conditionalFormatting sqref="V66:V67">
    <cfRule type="iconSet" priority="6">
      <iconSet showValue="0">
        <cfvo type="percent" val="0"/>
        <cfvo type="num" val="60" gte="0"/>
        <cfvo type="num" val="70" gte="0"/>
      </iconSet>
    </cfRule>
  </conditionalFormatting>
  <conditionalFormatting sqref="V96:V97">
    <cfRule type="iconSet" priority="5">
      <iconSet showValue="0">
        <cfvo type="percent" val="0"/>
        <cfvo type="num" val="60" gte="0"/>
        <cfvo type="num" val="70" gte="0"/>
      </iconSet>
    </cfRule>
  </conditionalFormatting>
  <conditionalFormatting sqref="V126:V127">
    <cfRule type="iconSet" priority="4">
      <iconSet showValue="0">
        <cfvo type="percent" val="0"/>
        <cfvo type="num" val="60" gte="0"/>
        <cfvo type="num" val="70" gte="0"/>
      </iconSet>
    </cfRule>
  </conditionalFormatting>
  <conditionalFormatting sqref="V156:V157">
    <cfRule type="iconSet" priority="3">
      <iconSet showValue="0">
        <cfvo type="percent" val="0"/>
        <cfvo type="num" val="60" gte="0"/>
        <cfvo type="num" val="70" gte="0"/>
      </iconSet>
    </cfRule>
  </conditionalFormatting>
  <conditionalFormatting sqref="V186:V187">
    <cfRule type="iconSet" priority="2">
      <iconSet showValue="0">
        <cfvo type="percent" val="0"/>
        <cfvo type="num" val="60" gte="0"/>
        <cfvo type="num" val="70" gte="0"/>
      </iconSet>
    </cfRule>
  </conditionalFormatting>
  <conditionalFormatting sqref="V216:V217">
    <cfRule type="iconSet" priority="1">
      <iconSet showValue="0">
        <cfvo type="percent" val="0"/>
        <cfvo type="num" val="60" gte="0"/>
        <cfvo type="num" val="70" gte="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73" fitToHeight="0" orientation="landscape" r:id="rId1"/>
  <headerFooter alignWithMargins="0">
    <oddFooter>&amp;R&amp;"Angsana New,ธรรมดา"แผน-ผลการปฏิบัติการ   2563...&amp;P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W261"/>
  <sheetViews>
    <sheetView view="pageBreakPreview" zoomScale="80" zoomScaleNormal="80" zoomScaleSheetLayoutView="80" workbookViewId="0">
      <selection activeCell="O22" sqref="O22"/>
    </sheetView>
  </sheetViews>
  <sheetFormatPr defaultColWidth="9.140625" defaultRowHeight="18.75" x14ac:dyDescent="0.5"/>
  <cols>
    <col min="1" max="1" width="8.5703125" style="6" customWidth="1"/>
    <col min="2" max="2" width="3.28515625" style="6" customWidth="1"/>
    <col min="3" max="3" width="6.42578125" style="6" customWidth="1"/>
    <col min="4" max="4" width="49.7109375" style="6" customWidth="1"/>
    <col min="5" max="5" width="8.5703125" style="6" customWidth="1"/>
    <col min="6" max="6" width="5.7109375" style="6" customWidth="1"/>
    <col min="7" max="7" width="8.5703125" style="6" customWidth="1"/>
    <col min="8" max="8" width="10.42578125" style="6" customWidth="1"/>
    <col min="9" max="9" width="6.85546875" style="6" customWidth="1"/>
    <col min="10" max="10" width="7" style="6" customWidth="1"/>
    <col min="11" max="18" width="6.85546875" style="6" customWidth="1"/>
    <col min="19" max="19" width="7.28515625" style="6" bestFit="1" customWidth="1"/>
    <col min="20" max="20" width="6.85546875" style="6" customWidth="1"/>
    <col min="21" max="22" width="8.5703125" style="6" customWidth="1"/>
    <col min="23" max="23" width="10.28515625" style="18" bestFit="1" customWidth="1"/>
    <col min="24" max="24" width="10.5703125" style="18" bestFit="1" customWidth="1"/>
    <col min="25" max="25" width="11.28515625" style="18" bestFit="1" customWidth="1"/>
    <col min="26" max="16384" width="9.140625" style="18"/>
  </cols>
  <sheetData>
    <row r="1" spans="1:23" s="25" customFormat="1" ht="23.25" x14ac:dyDescent="0.5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3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168"/>
    </row>
    <row r="3" spans="1:23" s="25" customFormat="1" ht="23.25" x14ac:dyDescent="0.5">
      <c r="A3" s="71"/>
      <c r="B3" s="71"/>
      <c r="C3" s="71"/>
      <c r="D3" s="71"/>
      <c r="E3" s="152"/>
      <c r="F3" s="152"/>
      <c r="G3" s="71"/>
      <c r="H3" s="71"/>
      <c r="I3" s="71"/>
      <c r="J3" s="71"/>
      <c r="K3" s="71"/>
      <c r="L3" s="26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3" s="6" customFormat="1" ht="21" customHeight="1" x14ac:dyDescent="0.5">
      <c r="A4" s="5" t="s">
        <v>45</v>
      </c>
      <c r="B4" s="49"/>
      <c r="I4" s="22"/>
      <c r="J4" s="22"/>
      <c r="L4" s="26" t="s">
        <v>98</v>
      </c>
      <c r="M4" s="22"/>
      <c r="N4" s="22"/>
    </row>
    <row r="5" spans="1:23" s="6" customFormat="1" ht="21" customHeight="1" x14ac:dyDescent="0.3">
      <c r="A5" s="48" t="s">
        <v>88</v>
      </c>
      <c r="B5" s="49"/>
      <c r="I5" s="22"/>
      <c r="J5" s="22"/>
      <c r="L5" s="26" t="s">
        <v>113</v>
      </c>
      <c r="M5" s="22"/>
      <c r="N5" s="22"/>
    </row>
    <row r="6" spans="1:23" s="6" customFormat="1" ht="21" customHeight="1" x14ac:dyDescent="0.5">
      <c r="A6" s="5" t="s">
        <v>46</v>
      </c>
      <c r="B6" s="49"/>
      <c r="I6" s="22"/>
      <c r="J6" s="26"/>
      <c r="L6" s="22" t="s">
        <v>99</v>
      </c>
      <c r="M6" s="26"/>
      <c r="N6" s="26"/>
      <c r="O6" s="49"/>
    </row>
    <row r="7" spans="1:23" s="6" customFormat="1" ht="21" customHeight="1" x14ac:dyDescent="0.3">
      <c r="A7" s="48" t="s">
        <v>89</v>
      </c>
      <c r="B7" s="49"/>
      <c r="I7" s="26"/>
      <c r="J7" s="26"/>
      <c r="L7" s="22" t="s">
        <v>100</v>
      </c>
      <c r="M7" s="26"/>
      <c r="N7" s="26"/>
      <c r="O7" s="49"/>
    </row>
    <row r="8" spans="1:23" s="6" customFormat="1" ht="21" customHeight="1" x14ac:dyDescent="0.5">
      <c r="A8" s="5" t="s">
        <v>91</v>
      </c>
      <c r="B8" s="49"/>
      <c r="I8" s="26"/>
      <c r="J8" s="26"/>
      <c r="L8" s="26" t="s">
        <v>101</v>
      </c>
      <c r="M8" s="26"/>
      <c r="N8" s="26"/>
      <c r="O8" s="49"/>
    </row>
    <row r="9" spans="1:23" s="6" customFormat="1" ht="21" customHeight="1" x14ac:dyDescent="0.5">
      <c r="A9" s="5" t="s">
        <v>112</v>
      </c>
      <c r="B9" s="49"/>
      <c r="I9" s="26"/>
      <c r="J9" s="26"/>
      <c r="L9" s="26"/>
      <c r="O9" s="49"/>
      <c r="P9" s="49"/>
      <c r="Q9" s="49"/>
      <c r="R9" s="49"/>
      <c r="S9" s="27"/>
      <c r="T9" s="49"/>
    </row>
    <row r="10" spans="1:23" s="6" customFormat="1" ht="21" customHeight="1" x14ac:dyDescent="0.5">
      <c r="A10" s="22" t="s">
        <v>92</v>
      </c>
      <c r="B10" s="49"/>
      <c r="I10" s="26"/>
      <c r="J10" s="26"/>
      <c r="L10" s="22"/>
      <c r="O10" s="49"/>
      <c r="P10" s="49"/>
      <c r="Q10" s="49"/>
      <c r="R10" s="49"/>
      <c r="S10" s="27"/>
      <c r="T10" s="49"/>
    </row>
    <row r="11" spans="1:23" s="6" customFormat="1" ht="21" customHeight="1" x14ac:dyDescent="0.5">
      <c r="A11" s="161" t="s">
        <v>0</v>
      </c>
      <c r="B11" s="349" t="s">
        <v>161</v>
      </c>
      <c r="C11" s="350"/>
      <c r="D11" s="351"/>
      <c r="E11" s="161" t="s">
        <v>152</v>
      </c>
      <c r="F11" s="161" t="s">
        <v>17</v>
      </c>
      <c r="G11" s="161" t="s">
        <v>19</v>
      </c>
      <c r="H11" s="367" t="s">
        <v>34</v>
      </c>
      <c r="I11" s="352" t="s">
        <v>1</v>
      </c>
      <c r="J11" s="357"/>
      <c r="K11" s="353"/>
      <c r="L11" s="352" t="s">
        <v>14</v>
      </c>
      <c r="M11" s="357"/>
      <c r="N11" s="353"/>
      <c r="O11" s="352" t="s">
        <v>15</v>
      </c>
      <c r="P11" s="357"/>
      <c r="Q11" s="353"/>
      <c r="R11" s="352" t="s">
        <v>16</v>
      </c>
      <c r="S11" s="357"/>
      <c r="T11" s="353"/>
      <c r="U11" s="352" t="s">
        <v>24</v>
      </c>
      <c r="V11" s="353"/>
    </row>
    <row r="12" spans="1:23" s="6" customFormat="1" ht="21" customHeight="1" x14ac:dyDescent="0.5">
      <c r="A12" s="7" t="s">
        <v>158</v>
      </c>
      <c r="B12" s="354" t="s">
        <v>27</v>
      </c>
      <c r="C12" s="355"/>
      <c r="D12" s="356"/>
      <c r="E12" s="7" t="s">
        <v>149</v>
      </c>
      <c r="F12" s="7" t="s">
        <v>18</v>
      </c>
      <c r="G12" s="7" t="s">
        <v>20</v>
      </c>
      <c r="H12" s="375"/>
      <c r="I12" s="161" t="s">
        <v>2</v>
      </c>
      <c r="J12" s="161" t="s">
        <v>3</v>
      </c>
      <c r="K12" s="161" t="s">
        <v>4</v>
      </c>
      <c r="L12" s="161" t="s">
        <v>5</v>
      </c>
      <c r="M12" s="161" t="s">
        <v>6</v>
      </c>
      <c r="N12" s="161" t="s">
        <v>7</v>
      </c>
      <c r="O12" s="161" t="s">
        <v>8</v>
      </c>
      <c r="P12" s="161" t="s">
        <v>9</v>
      </c>
      <c r="Q12" s="161" t="s">
        <v>10</v>
      </c>
      <c r="R12" s="161" t="s">
        <v>11</v>
      </c>
      <c r="S12" s="161" t="s">
        <v>12</v>
      </c>
      <c r="T12" s="161" t="s">
        <v>13</v>
      </c>
      <c r="U12" s="161" t="s">
        <v>25</v>
      </c>
      <c r="V12" s="154" t="s">
        <v>26</v>
      </c>
    </row>
    <row r="13" spans="1:23" s="6" customFormat="1" ht="21" customHeight="1" x14ac:dyDescent="0.5">
      <c r="A13" s="160" t="s">
        <v>138</v>
      </c>
      <c r="B13" s="376" t="s">
        <v>133</v>
      </c>
      <c r="C13" s="376"/>
      <c r="D13" s="376"/>
      <c r="E13" s="160" t="s">
        <v>134</v>
      </c>
      <c r="F13" s="160" t="s">
        <v>140</v>
      </c>
      <c r="G13" s="160" t="s">
        <v>141</v>
      </c>
      <c r="H13" s="160" t="s">
        <v>142</v>
      </c>
      <c r="I13" s="329" t="s">
        <v>135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329" t="s">
        <v>136</v>
      </c>
      <c r="V13" s="331"/>
    </row>
    <row r="14" spans="1:23" s="6" customFormat="1" ht="21" customHeight="1" x14ac:dyDescent="0.5">
      <c r="A14" s="61">
        <v>3</v>
      </c>
      <c r="B14" s="55" t="s">
        <v>156</v>
      </c>
      <c r="C14" s="36"/>
      <c r="D14" s="37"/>
      <c r="E14" s="226">
        <f>SUM(E16+E36+E66)</f>
        <v>0</v>
      </c>
      <c r="F14" s="67" t="s">
        <v>17</v>
      </c>
      <c r="G14" s="61" t="s">
        <v>71</v>
      </c>
      <c r="H14" s="70">
        <f>SUM(I14:T14)</f>
        <v>0</v>
      </c>
      <c r="I14" s="281">
        <f>SUM(I18+I38+I70)</f>
        <v>0</v>
      </c>
      <c r="J14" s="281">
        <f t="shared" ref="J14:T14" si="0">SUM(J18+J38+J70)</f>
        <v>0</v>
      </c>
      <c r="K14" s="281">
        <f t="shared" si="0"/>
        <v>0</v>
      </c>
      <c r="L14" s="281">
        <f t="shared" si="0"/>
        <v>0</v>
      </c>
      <c r="M14" s="281">
        <f t="shared" si="0"/>
        <v>0</v>
      </c>
      <c r="N14" s="281">
        <f t="shared" si="0"/>
        <v>0</v>
      </c>
      <c r="O14" s="281">
        <f t="shared" si="0"/>
        <v>0</v>
      </c>
      <c r="P14" s="281">
        <f t="shared" si="0"/>
        <v>0</v>
      </c>
      <c r="Q14" s="281">
        <f t="shared" si="0"/>
        <v>0</v>
      </c>
      <c r="R14" s="281">
        <f t="shared" si="0"/>
        <v>0</v>
      </c>
      <c r="S14" s="281">
        <f t="shared" si="0"/>
        <v>0</v>
      </c>
      <c r="T14" s="281">
        <f t="shared" si="0"/>
        <v>0</v>
      </c>
      <c r="U14" s="377">
        <f>IFERROR(H15/H14*100,0)</f>
        <v>0</v>
      </c>
      <c r="V14" s="379"/>
    </row>
    <row r="15" spans="1:23" s="6" customFormat="1" ht="21" customHeight="1" x14ac:dyDescent="0.5">
      <c r="A15" s="13"/>
      <c r="B15" s="19"/>
      <c r="C15" s="20"/>
      <c r="D15" s="21"/>
      <c r="E15" s="227"/>
      <c r="F15" s="68" t="s">
        <v>18</v>
      </c>
      <c r="G15" s="13"/>
      <c r="H15" s="114">
        <f>SUM(I15:T15)</f>
        <v>0</v>
      </c>
      <c r="I15" s="282">
        <f>SUM(I19+I39+I71)</f>
        <v>0</v>
      </c>
      <c r="J15" s="282">
        <f t="shared" ref="J15:T15" si="1">SUM(J19+J39+J71)</f>
        <v>0</v>
      </c>
      <c r="K15" s="282">
        <f t="shared" si="1"/>
        <v>0</v>
      </c>
      <c r="L15" s="282">
        <f t="shared" si="1"/>
        <v>0</v>
      </c>
      <c r="M15" s="282">
        <f t="shared" si="1"/>
        <v>0</v>
      </c>
      <c r="N15" s="282">
        <f t="shared" si="1"/>
        <v>0</v>
      </c>
      <c r="O15" s="282">
        <f t="shared" si="1"/>
        <v>0</v>
      </c>
      <c r="P15" s="282">
        <f t="shared" si="1"/>
        <v>0</v>
      </c>
      <c r="Q15" s="282">
        <f t="shared" si="1"/>
        <v>0</v>
      </c>
      <c r="R15" s="282">
        <f t="shared" si="1"/>
        <v>0</v>
      </c>
      <c r="S15" s="282">
        <f t="shared" si="1"/>
        <v>0</v>
      </c>
      <c r="T15" s="282">
        <f t="shared" si="1"/>
        <v>0</v>
      </c>
      <c r="U15" s="378"/>
      <c r="V15" s="380"/>
    </row>
    <row r="16" spans="1:23" ht="21" customHeight="1" x14ac:dyDescent="0.5">
      <c r="A16" s="2">
        <v>3.1</v>
      </c>
      <c r="B16" s="35" t="s">
        <v>66</v>
      </c>
      <c r="C16" s="36"/>
      <c r="D16" s="37"/>
      <c r="E16" s="163">
        <f>COUNTIF(C20:C32,"*โครงการ*")-COUNTIF(C20:C32,"โครงการ.........")</f>
        <v>0</v>
      </c>
      <c r="F16" s="151" t="s">
        <v>17</v>
      </c>
      <c r="G16" s="374" t="s">
        <v>67</v>
      </c>
      <c r="H16" s="180"/>
      <c r="I16" s="180"/>
      <c r="J16" s="180"/>
      <c r="K16" s="180"/>
      <c r="L16" s="180"/>
      <c r="M16" s="180"/>
      <c r="N16" s="180"/>
      <c r="O16" s="180"/>
      <c r="P16" s="222"/>
      <c r="Q16" s="180"/>
      <c r="R16" s="180"/>
      <c r="S16" s="180"/>
      <c r="T16" s="180"/>
      <c r="U16" s="372">
        <f>IFERROR(H17/H16*100,0)</f>
        <v>0</v>
      </c>
      <c r="V16" s="343">
        <f t="shared" ref="V16" si="2">U16</f>
        <v>0</v>
      </c>
    </row>
    <row r="17" spans="1:22" ht="21" customHeight="1" x14ac:dyDescent="0.5">
      <c r="A17" s="2"/>
      <c r="B17" s="9"/>
      <c r="C17" s="11"/>
      <c r="D17" s="12"/>
      <c r="E17" s="160"/>
      <c r="F17" s="151" t="s">
        <v>18</v>
      </c>
      <c r="G17" s="364"/>
      <c r="H17" s="33"/>
      <c r="I17" s="1"/>
      <c r="J17" s="1"/>
      <c r="K17" s="1"/>
      <c r="L17" s="1"/>
      <c r="M17" s="1"/>
      <c r="N17" s="1"/>
      <c r="O17" s="1"/>
      <c r="P17" s="8"/>
      <c r="Q17" s="1"/>
      <c r="R17" s="1"/>
      <c r="S17" s="1"/>
      <c r="T17" s="1"/>
      <c r="U17" s="373"/>
      <c r="V17" s="343"/>
    </row>
    <row r="18" spans="1:22" ht="21" customHeight="1" x14ac:dyDescent="0.5">
      <c r="A18" s="2"/>
      <c r="B18" s="9" t="s">
        <v>144</v>
      </c>
      <c r="C18" s="11"/>
      <c r="D18" s="63"/>
      <c r="E18" s="169"/>
      <c r="F18" s="151" t="s">
        <v>17</v>
      </c>
      <c r="G18" s="363" t="s">
        <v>71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3"/>
      <c r="V18" s="3"/>
    </row>
    <row r="19" spans="1:22" ht="21" customHeight="1" x14ac:dyDescent="0.5">
      <c r="A19" s="2"/>
      <c r="B19" s="24" t="s">
        <v>145</v>
      </c>
      <c r="C19" s="11"/>
      <c r="D19" s="63"/>
      <c r="E19" s="169"/>
      <c r="F19" s="151" t="s">
        <v>18</v>
      </c>
      <c r="G19" s="36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3"/>
      <c r="V19" s="3"/>
    </row>
    <row r="20" spans="1:22" ht="21" customHeight="1" x14ac:dyDescent="0.5">
      <c r="A20" s="2"/>
      <c r="B20" s="65">
        <v>1</v>
      </c>
      <c r="C20" s="64" t="s">
        <v>237</v>
      </c>
      <c r="D20" s="63"/>
      <c r="E20" s="169"/>
      <c r="F20" s="74" t="s">
        <v>17</v>
      </c>
      <c r="G20" s="365" t="s">
        <v>71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3"/>
      <c r="V20" s="3"/>
    </row>
    <row r="21" spans="1:22" ht="21" customHeight="1" x14ac:dyDescent="0.5">
      <c r="A21" s="2"/>
      <c r="B21" s="24"/>
      <c r="C21" s="63"/>
      <c r="D21" s="63"/>
      <c r="E21" s="169"/>
      <c r="F21" s="74" t="s">
        <v>18</v>
      </c>
      <c r="G21" s="366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3"/>
      <c r="V21" s="3"/>
    </row>
    <row r="22" spans="1:22" ht="21" customHeight="1" x14ac:dyDescent="0.5">
      <c r="A22" s="2"/>
      <c r="B22" s="9"/>
      <c r="C22" s="11"/>
      <c r="D22" s="63"/>
      <c r="E22" s="169"/>
      <c r="F22" s="151"/>
      <c r="G22" s="89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3"/>
      <c r="V22" s="3"/>
    </row>
    <row r="23" spans="1:22" ht="21" customHeight="1" x14ac:dyDescent="0.5">
      <c r="A23" s="2"/>
      <c r="B23" s="9"/>
      <c r="C23" s="11"/>
      <c r="D23" s="63"/>
      <c r="E23" s="169"/>
      <c r="F23" s="151"/>
      <c r="G23" s="89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3"/>
      <c r="V23" s="3"/>
    </row>
    <row r="24" spans="1:22" ht="21" customHeight="1" x14ac:dyDescent="0.5">
      <c r="A24" s="2"/>
      <c r="B24" s="9"/>
      <c r="C24" s="11"/>
      <c r="D24" s="63"/>
      <c r="E24" s="169"/>
      <c r="F24" s="151"/>
      <c r="G24" s="158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3"/>
      <c r="V24" s="3"/>
    </row>
    <row r="25" spans="1:22" ht="21" customHeight="1" x14ac:dyDescent="0.5">
      <c r="A25" s="2"/>
      <c r="B25" s="9"/>
      <c r="C25" s="11"/>
      <c r="D25" s="63"/>
      <c r="E25" s="169"/>
      <c r="F25" s="151"/>
      <c r="G25" s="158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3"/>
      <c r="V25" s="3"/>
    </row>
    <row r="26" spans="1:22" ht="21" customHeight="1" x14ac:dyDescent="0.5">
      <c r="A26" s="2"/>
      <c r="B26" s="9"/>
      <c r="C26" s="11"/>
      <c r="D26" s="63"/>
      <c r="E26" s="169"/>
      <c r="F26" s="151"/>
      <c r="G26" s="89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3"/>
      <c r="V26" s="3"/>
    </row>
    <row r="27" spans="1:22" ht="21" customHeight="1" x14ac:dyDescent="0.5">
      <c r="A27" s="2"/>
      <c r="B27" s="9"/>
      <c r="C27" s="11"/>
      <c r="D27" s="63"/>
      <c r="E27" s="169"/>
      <c r="F27" s="151"/>
      <c r="G27" s="8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3"/>
      <c r="V27" s="3"/>
    </row>
    <row r="28" spans="1:22" ht="21" customHeight="1" x14ac:dyDescent="0.5">
      <c r="A28" s="2"/>
      <c r="B28" s="9"/>
      <c r="C28" s="11"/>
      <c r="D28" s="63"/>
      <c r="E28" s="169"/>
      <c r="F28" s="151"/>
      <c r="G28" s="89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3"/>
      <c r="V28" s="3"/>
    </row>
    <row r="29" spans="1:22" ht="21" customHeight="1" x14ac:dyDescent="0.5">
      <c r="A29" s="2"/>
      <c r="B29" s="65"/>
      <c r="C29" s="64"/>
      <c r="D29" s="63"/>
      <c r="E29" s="170"/>
      <c r="F29" s="151"/>
      <c r="G29" s="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3"/>
      <c r="V29" s="3"/>
    </row>
    <row r="30" spans="1:22" ht="21" customHeight="1" x14ac:dyDescent="0.5">
      <c r="A30" s="2"/>
      <c r="B30" s="24"/>
      <c r="C30" s="63"/>
      <c r="D30" s="63"/>
      <c r="E30" s="170"/>
      <c r="F30" s="151"/>
      <c r="G30" s="3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3"/>
      <c r="V30" s="3"/>
    </row>
    <row r="31" spans="1:22" ht="21" customHeight="1" x14ac:dyDescent="0.5">
      <c r="A31" s="2"/>
      <c r="B31" s="65"/>
      <c r="C31" s="64"/>
      <c r="D31" s="11"/>
      <c r="E31" s="170"/>
      <c r="F31" s="151"/>
      <c r="G31" s="3"/>
      <c r="H31" s="39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3"/>
      <c r="V31" s="3"/>
    </row>
    <row r="32" spans="1:22" ht="21" customHeight="1" x14ac:dyDescent="0.5">
      <c r="A32" s="13"/>
      <c r="B32" s="65"/>
      <c r="C32" s="64"/>
      <c r="D32" s="20"/>
      <c r="E32" s="171"/>
      <c r="F32" s="151"/>
      <c r="G32" s="3"/>
      <c r="H32" s="39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3"/>
      <c r="V32" s="3"/>
    </row>
    <row r="33" spans="1:22" ht="21" customHeight="1" x14ac:dyDescent="0.5">
      <c r="A33" s="131" t="s">
        <v>151</v>
      </c>
      <c r="B33" s="23"/>
      <c r="C33" s="72"/>
      <c r="D33" s="23"/>
      <c r="E33" s="15"/>
      <c r="F33" s="153"/>
      <c r="G33" s="15"/>
      <c r="H33" s="1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5"/>
      <c r="V33" s="15"/>
    </row>
    <row r="34" spans="1:22" s="6" customFormat="1" ht="21" customHeight="1" x14ac:dyDescent="0.5">
      <c r="A34" s="161" t="s">
        <v>0</v>
      </c>
      <c r="B34" s="349" t="s">
        <v>161</v>
      </c>
      <c r="C34" s="350"/>
      <c r="D34" s="351"/>
      <c r="E34" s="161" t="s">
        <v>152</v>
      </c>
      <c r="F34" s="161" t="s">
        <v>17</v>
      </c>
      <c r="G34" s="161" t="s">
        <v>19</v>
      </c>
      <c r="H34" s="367" t="s">
        <v>34</v>
      </c>
      <c r="I34" s="352" t="s">
        <v>1</v>
      </c>
      <c r="J34" s="357"/>
      <c r="K34" s="353"/>
      <c r="L34" s="352" t="s">
        <v>14</v>
      </c>
      <c r="M34" s="357"/>
      <c r="N34" s="353"/>
      <c r="O34" s="352" t="s">
        <v>15</v>
      </c>
      <c r="P34" s="357"/>
      <c r="Q34" s="353"/>
      <c r="R34" s="352" t="s">
        <v>16</v>
      </c>
      <c r="S34" s="357"/>
      <c r="T34" s="353"/>
      <c r="U34" s="352" t="s">
        <v>24</v>
      </c>
      <c r="V34" s="353"/>
    </row>
    <row r="35" spans="1:22" s="6" customFormat="1" ht="21" customHeight="1" x14ac:dyDescent="0.5">
      <c r="A35" s="162" t="s">
        <v>158</v>
      </c>
      <c r="B35" s="369" t="s">
        <v>27</v>
      </c>
      <c r="C35" s="370"/>
      <c r="D35" s="371"/>
      <c r="E35" s="162" t="s">
        <v>149</v>
      </c>
      <c r="F35" s="162" t="s">
        <v>18</v>
      </c>
      <c r="G35" s="162" t="s">
        <v>20</v>
      </c>
      <c r="H35" s="368"/>
      <c r="I35" s="38" t="s">
        <v>2</v>
      </c>
      <c r="J35" s="38" t="s">
        <v>3</v>
      </c>
      <c r="K35" s="38" t="s">
        <v>4</v>
      </c>
      <c r="L35" s="38" t="s">
        <v>5</v>
      </c>
      <c r="M35" s="38" t="s">
        <v>6</v>
      </c>
      <c r="N35" s="38" t="s">
        <v>7</v>
      </c>
      <c r="O35" s="38" t="s">
        <v>8</v>
      </c>
      <c r="P35" s="38" t="s">
        <v>9</v>
      </c>
      <c r="Q35" s="38" t="s">
        <v>10</v>
      </c>
      <c r="R35" s="38" t="s">
        <v>11</v>
      </c>
      <c r="S35" s="38" t="s">
        <v>12</v>
      </c>
      <c r="T35" s="38" t="s">
        <v>13</v>
      </c>
      <c r="U35" s="38" t="s">
        <v>25</v>
      </c>
      <c r="V35" s="155" t="s">
        <v>26</v>
      </c>
    </row>
    <row r="36" spans="1:22" ht="21" customHeight="1" x14ac:dyDescent="0.5">
      <c r="A36" s="2" t="s">
        <v>68</v>
      </c>
      <c r="B36" s="9" t="s">
        <v>126</v>
      </c>
      <c r="C36" s="11"/>
      <c r="D36" s="32"/>
      <c r="E36" s="163">
        <f>COUNTIF(C40:C62,"*โครงการ*")-COUNTIF(C40:C62,"โครงการ.........")</f>
        <v>0</v>
      </c>
      <c r="F36" s="151" t="s">
        <v>17</v>
      </c>
      <c r="G36" s="381" t="s">
        <v>69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72">
        <f>IFERROR(H37/H36*100,0)</f>
        <v>0</v>
      </c>
      <c r="V36" s="343">
        <f t="shared" ref="V36" si="3">U36</f>
        <v>0</v>
      </c>
    </row>
    <row r="37" spans="1:22" ht="21" customHeight="1" x14ac:dyDescent="0.5">
      <c r="A37" s="2"/>
      <c r="B37" s="9" t="s">
        <v>127</v>
      </c>
      <c r="C37" s="11"/>
      <c r="D37" s="17"/>
      <c r="E37" s="160"/>
      <c r="F37" s="151" t="s">
        <v>18</v>
      </c>
      <c r="G37" s="38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73"/>
      <c r="V37" s="343"/>
    </row>
    <row r="38" spans="1:22" ht="21" customHeight="1" x14ac:dyDescent="0.5">
      <c r="A38" s="2"/>
      <c r="B38" s="9" t="s">
        <v>144</v>
      </c>
      <c r="C38" s="11"/>
      <c r="D38" s="63"/>
      <c r="E38" s="169"/>
      <c r="F38" s="151" t="s">
        <v>17</v>
      </c>
      <c r="G38" s="363" t="s">
        <v>71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3"/>
      <c r="V38" s="3"/>
    </row>
    <row r="39" spans="1:22" ht="21" customHeight="1" x14ac:dyDescent="0.5">
      <c r="A39" s="2"/>
      <c r="B39" s="24" t="s">
        <v>145</v>
      </c>
      <c r="C39" s="11"/>
      <c r="D39" s="63"/>
      <c r="E39" s="169"/>
      <c r="F39" s="151" t="s">
        <v>18</v>
      </c>
      <c r="G39" s="36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3"/>
      <c r="V39" s="3"/>
    </row>
    <row r="40" spans="1:22" ht="21" customHeight="1" x14ac:dyDescent="0.5">
      <c r="A40" s="2"/>
      <c r="B40" s="65">
        <v>1</v>
      </c>
      <c r="C40" s="64" t="s">
        <v>237</v>
      </c>
      <c r="D40" s="63"/>
      <c r="E40" s="169"/>
      <c r="F40" s="74" t="s">
        <v>17</v>
      </c>
      <c r="G40" s="365" t="s">
        <v>71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3"/>
      <c r="V40" s="3"/>
    </row>
    <row r="41" spans="1:22" ht="21" customHeight="1" x14ac:dyDescent="0.5">
      <c r="A41" s="2"/>
      <c r="B41" s="24"/>
      <c r="C41" s="63"/>
      <c r="D41" s="63"/>
      <c r="E41" s="169"/>
      <c r="F41" s="74" t="s">
        <v>18</v>
      </c>
      <c r="G41" s="366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3"/>
      <c r="V41" s="3"/>
    </row>
    <row r="42" spans="1:22" ht="21" customHeight="1" x14ac:dyDescent="0.5">
      <c r="A42" s="2"/>
      <c r="B42" s="9"/>
      <c r="C42" s="11"/>
      <c r="D42" s="63"/>
      <c r="E42" s="169"/>
      <c r="F42" s="151"/>
      <c r="G42" s="89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3"/>
      <c r="V42" s="3"/>
    </row>
    <row r="43" spans="1:22" ht="21" customHeight="1" x14ac:dyDescent="0.5">
      <c r="A43" s="2"/>
      <c r="B43" s="9"/>
      <c r="C43" s="11"/>
      <c r="D43" s="63"/>
      <c r="E43" s="169"/>
      <c r="F43" s="151"/>
      <c r="G43" s="89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3"/>
      <c r="V43" s="3"/>
    </row>
    <row r="44" spans="1:22" ht="21" customHeight="1" x14ac:dyDescent="0.5">
      <c r="A44" s="2"/>
      <c r="B44" s="9"/>
      <c r="C44" s="11"/>
      <c r="D44" s="63"/>
      <c r="E44" s="169"/>
      <c r="F44" s="151"/>
      <c r="G44" s="89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3"/>
      <c r="V44" s="3"/>
    </row>
    <row r="45" spans="1:22" ht="21" customHeight="1" x14ac:dyDescent="0.5">
      <c r="A45" s="2"/>
      <c r="B45" s="9"/>
      <c r="C45" s="11"/>
      <c r="D45" s="63"/>
      <c r="E45" s="169"/>
      <c r="F45" s="151"/>
      <c r="G45" s="89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3"/>
      <c r="V45" s="3"/>
    </row>
    <row r="46" spans="1:22" ht="21" customHeight="1" x14ac:dyDescent="0.5">
      <c r="A46" s="2"/>
      <c r="B46" s="9"/>
      <c r="C46" s="11"/>
      <c r="D46" s="63"/>
      <c r="E46" s="169"/>
      <c r="F46" s="151"/>
      <c r="G46" s="89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3"/>
      <c r="V46" s="3"/>
    </row>
    <row r="47" spans="1:22" ht="21" customHeight="1" x14ac:dyDescent="0.5">
      <c r="A47" s="2"/>
      <c r="B47" s="9"/>
      <c r="C47" s="11"/>
      <c r="D47" s="63"/>
      <c r="E47" s="169"/>
      <c r="F47" s="151"/>
      <c r="G47" s="158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3"/>
      <c r="V47" s="3"/>
    </row>
    <row r="48" spans="1:22" ht="21" customHeight="1" x14ac:dyDescent="0.5">
      <c r="A48" s="2"/>
      <c r="B48" s="9"/>
      <c r="C48" s="11"/>
      <c r="D48" s="63"/>
      <c r="E48" s="169"/>
      <c r="F48" s="151"/>
      <c r="G48" s="158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3"/>
      <c r="V48" s="3"/>
    </row>
    <row r="49" spans="1:22" ht="21" customHeight="1" x14ac:dyDescent="0.5">
      <c r="A49" s="2"/>
      <c r="B49" s="9"/>
      <c r="C49" s="11"/>
      <c r="D49" s="63"/>
      <c r="E49" s="169"/>
      <c r="F49" s="151"/>
      <c r="G49" s="89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3"/>
      <c r="V49" s="3"/>
    </row>
    <row r="50" spans="1:22" ht="21" customHeight="1" x14ac:dyDescent="0.5">
      <c r="A50" s="2"/>
      <c r="B50" s="9"/>
      <c r="C50" s="11"/>
      <c r="D50" s="63"/>
      <c r="E50" s="169"/>
      <c r="F50" s="151"/>
      <c r="G50" s="89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3"/>
      <c r="V50" s="3"/>
    </row>
    <row r="51" spans="1:22" ht="21" customHeight="1" x14ac:dyDescent="0.5">
      <c r="A51" s="2"/>
      <c r="B51" s="9"/>
      <c r="C51" s="11"/>
      <c r="D51" s="63"/>
      <c r="E51" s="169"/>
      <c r="F51" s="151"/>
      <c r="G51" s="89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3"/>
      <c r="V51" s="3"/>
    </row>
    <row r="52" spans="1:22" ht="21" customHeight="1" x14ac:dyDescent="0.5">
      <c r="A52" s="2"/>
      <c r="B52" s="9"/>
      <c r="C52" s="11"/>
      <c r="D52" s="63"/>
      <c r="E52" s="169"/>
      <c r="F52" s="151"/>
      <c r="G52" s="89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3"/>
      <c r="V52" s="3"/>
    </row>
    <row r="53" spans="1:22" ht="21" customHeight="1" x14ac:dyDescent="0.5">
      <c r="A53" s="2"/>
      <c r="B53" s="9"/>
      <c r="C53" s="11"/>
      <c r="D53" s="63"/>
      <c r="E53" s="169"/>
      <c r="F53" s="151"/>
      <c r="G53" s="89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3"/>
      <c r="V53" s="3"/>
    </row>
    <row r="54" spans="1:22" ht="21" customHeight="1" x14ac:dyDescent="0.5">
      <c r="A54" s="2"/>
      <c r="B54" s="9"/>
      <c r="C54" s="11"/>
      <c r="D54" s="63"/>
      <c r="E54" s="169"/>
      <c r="F54" s="151"/>
      <c r="G54" s="89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3"/>
      <c r="V54" s="3"/>
    </row>
    <row r="55" spans="1:22" ht="21" customHeight="1" x14ac:dyDescent="0.5">
      <c r="A55" s="2"/>
      <c r="B55" s="9"/>
      <c r="C55" s="11"/>
      <c r="D55" s="63"/>
      <c r="E55" s="169"/>
      <c r="F55" s="151"/>
      <c r="G55" s="89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3"/>
      <c r="V55" s="3"/>
    </row>
    <row r="56" spans="1:22" ht="21" customHeight="1" x14ac:dyDescent="0.5">
      <c r="A56" s="2"/>
      <c r="B56" s="9"/>
      <c r="C56" s="11"/>
      <c r="D56" s="63"/>
      <c r="E56" s="169"/>
      <c r="F56" s="151"/>
      <c r="G56" s="89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3"/>
      <c r="V56" s="3"/>
    </row>
    <row r="57" spans="1:22" ht="21" customHeight="1" x14ac:dyDescent="0.5">
      <c r="A57" s="2"/>
      <c r="B57" s="9"/>
      <c r="C57" s="11"/>
      <c r="D57" s="63"/>
      <c r="E57" s="169"/>
      <c r="F57" s="151"/>
      <c r="G57" s="89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3"/>
      <c r="V57" s="3"/>
    </row>
    <row r="58" spans="1:22" ht="21" customHeight="1" x14ac:dyDescent="0.5">
      <c r="A58" s="2"/>
      <c r="B58" s="9"/>
      <c r="C58" s="11"/>
      <c r="D58" s="63"/>
      <c r="E58" s="169"/>
      <c r="F58" s="151"/>
      <c r="G58" s="89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3"/>
      <c r="V58" s="3"/>
    </row>
    <row r="59" spans="1:22" ht="21" customHeight="1" x14ac:dyDescent="0.5">
      <c r="A59" s="2"/>
      <c r="B59" s="9"/>
      <c r="C59" s="11"/>
      <c r="D59" s="63"/>
      <c r="E59" s="170"/>
      <c r="F59" s="151"/>
      <c r="G59" s="89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3"/>
      <c r="V59" s="3"/>
    </row>
    <row r="60" spans="1:22" ht="21" customHeight="1" x14ac:dyDescent="0.5">
      <c r="A60" s="2"/>
      <c r="B60" s="65"/>
      <c r="C60" s="64"/>
      <c r="D60" s="63"/>
      <c r="E60" s="170"/>
      <c r="F60" s="151"/>
      <c r="G60" s="3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3"/>
      <c r="V60" s="3"/>
    </row>
    <row r="61" spans="1:22" ht="21" customHeight="1" x14ac:dyDescent="0.5">
      <c r="A61" s="47"/>
      <c r="B61" s="24"/>
      <c r="C61" s="11"/>
      <c r="D61" s="63"/>
      <c r="E61" s="170"/>
      <c r="F61" s="151"/>
      <c r="G61" s="3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3"/>
      <c r="V61" s="3"/>
    </row>
    <row r="62" spans="1:22" ht="21" customHeight="1" x14ac:dyDescent="0.5">
      <c r="A62" s="13"/>
      <c r="B62" s="24"/>
      <c r="C62" s="11"/>
      <c r="D62" s="176"/>
      <c r="E62" s="171"/>
      <c r="F62" s="151"/>
      <c r="G62" s="3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3"/>
      <c r="V62" s="3"/>
    </row>
    <row r="63" spans="1:22" ht="21" customHeight="1" x14ac:dyDescent="0.5">
      <c r="A63" s="131" t="s">
        <v>151</v>
      </c>
      <c r="B63" s="23"/>
      <c r="C63" s="72"/>
      <c r="D63" s="23"/>
      <c r="E63" s="15"/>
      <c r="F63" s="153"/>
      <c r="G63" s="15"/>
      <c r="H63" s="16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15"/>
      <c r="V63" s="15"/>
    </row>
    <row r="64" spans="1:22" s="6" customFormat="1" ht="21" customHeight="1" x14ac:dyDescent="0.5">
      <c r="A64" s="161" t="s">
        <v>0</v>
      </c>
      <c r="B64" s="349" t="s">
        <v>161</v>
      </c>
      <c r="C64" s="350"/>
      <c r="D64" s="351"/>
      <c r="E64" s="161" t="s">
        <v>152</v>
      </c>
      <c r="F64" s="161" t="s">
        <v>17</v>
      </c>
      <c r="G64" s="161" t="s">
        <v>19</v>
      </c>
      <c r="H64" s="367" t="s">
        <v>34</v>
      </c>
      <c r="I64" s="352" t="s">
        <v>1</v>
      </c>
      <c r="J64" s="357"/>
      <c r="K64" s="353"/>
      <c r="L64" s="352" t="s">
        <v>14</v>
      </c>
      <c r="M64" s="357"/>
      <c r="N64" s="353"/>
      <c r="O64" s="352" t="s">
        <v>15</v>
      </c>
      <c r="P64" s="357"/>
      <c r="Q64" s="353"/>
      <c r="R64" s="352" t="s">
        <v>16</v>
      </c>
      <c r="S64" s="357"/>
      <c r="T64" s="353"/>
      <c r="U64" s="352" t="s">
        <v>24</v>
      </c>
      <c r="V64" s="353"/>
    </row>
    <row r="65" spans="1:22" s="6" customFormat="1" ht="21" customHeight="1" x14ac:dyDescent="0.5">
      <c r="A65" s="162" t="s">
        <v>158</v>
      </c>
      <c r="B65" s="369" t="s">
        <v>27</v>
      </c>
      <c r="C65" s="370"/>
      <c r="D65" s="371"/>
      <c r="E65" s="162" t="s">
        <v>149</v>
      </c>
      <c r="F65" s="162" t="s">
        <v>18</v>
      </c>
      <c r="G65" s="162" t="s">
        <v>20</v>
      </c>
      <c r="H65" s="368"/>
      <c r="I65" s="38" t="s">
        <v>2</v>
      </c>
      <c r="J65" s="38" t="s">
        <v>3</v>
      </c>
      <c r="K65" s="38" t="s">
        <v>4</v>
      </c>
      <c r="L65" s="38" t="s">
        <v>5</v>
      </c>
      <c r="M65" s="38" t="s">
        <v>6</v>
      </c>
      <c r="N65" s="38" t="s">
        <v>7</v>
      </c>
      <c r="O65" s="38" t="s">
        <v>8</v>
      </c>
      <c r="P65" s="38" t="s">
        <v>9</v>
      </c>
      <c r="Q65" s="38" t="s">
        <v>10</v>
      </c>
      <c r="R65" s="38" t="s">
        <v>11</v>
      </c>
      <c r="S65" s="38" t="s">
        <v>12</v>
      </c>
      <c r="T65" s="38" t="s">
        <v>13</v>
      </c>
      <c r="U65" s="38" t="s">
        <v>25</v>
      </c>
      <c r="V65" s="155" t="s">
        <v>26</v>
      </c>
    </row>
    <row r="66" spans="1:22" ht="21" customHeight="1" x14ac:dyDescent="0.5">
      <c r="A66" s="2">
        <v>3.2</v>
      </c>
      <c r="B66" s="9" t="s">
        <v>70</v>
      </c>
      <c r="C66" s="11"/>
      <c r="D66" s="17"/>
      <c r="E66" s="163">
        <f>COUNTIF(C70:C92,"*โครงการ*")-COUNTIF(C70:C92,"โครงการ.........")</f>
        <v>0</v>
      </c>
      <c r="F66" s="151" t="s">
        <v>17</v>
      </c>
      <c r="G66" s="363" t="s">
        <v>71</v>
      </c>
      <c r="H66" s="10"/>
      <c r="I66" s="1"/>
      <c r="J66" s="1"/>
      <c r="K66" s="1"/>
      <c r="L66" s="1"/>
      <c r="M66" s="1"/>
      <c r="N66" s="1"/>
      <c r="O66" s="1"/>
      <c r="P66" s="8"/>
      <c r="Q66" s="1"/>
      <c r="R66" s="1"/>
      <c r="S66" s="1"/>
      <c r="T66" s="1"/>
      <c r="U66" s="372">
        <f>IFERROR(H67/H66*100,0)</f>
        <v>0</v>
      </c>
      <c r="V66" s="343">
        <f t="shared" ref="V66" si="4">U66</f>
        <v>0</v>
      </c>
    </row>
    <row r="67" spans="1:22" ht="21" customHeight="1" x14ac:dyDescent="0.5">
      <c r="A67" s="2"/>
      <c r="B67" s="9"/>
      <c r="C67" s="11"/>
      <c r="D67" s="17"/>
      <c r="E67" s="160"/>
      <c r="F67" s="151" t="s">
        <v>18</v>
      </c>
      <c r="G67" s="364"/>
      <c r="H67" s="33"/>
      <c r="I67" s="1"/>
      <c r="J67" s="1"/>
      <c r="K67" s="1"/>
      <c r="L67" s="1"/>
      <c r="M67" s="1"/>
      <c r="N67" s="1"/>
      <c r="O67" s="1"/>
      <c r="P67" s="8"/>
      <c r="Q67" s="1"/>
      <c r="R67" s="1"/>
      <c r="S67" s="1"/>
      <c r="T67" s="1"/>
      <c r="U67" s="373"/>
      <c r="V67" s="343"/>
    </row>
    <row r="68" spans="1:22" ht="21" customHeight="1" x14ac:dyDescent="0.5">
      <c r="A68" s="2" t="s">
        <v>72</v>
      </c>
      <c r="B68" s="9" t="s">
        <v>70</v>
      </c>
      <c r="C68" s="11"/>
      <c r="D68" s="63"/>
      <c r="E68" s="169"/>
      <c r="F68" s="151" t="s">
        <v>17</v>
      </c>
      <c r="G68" s="363" t="s">
        <v>71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86">
        <f>IFERROR(H69/H68*100,0)</f>
        <v>0</v>
      </c>
      <c r="V68" s="343">
        <f t="shared" ref="V68" si="5">U68</f>
        <v>0</v>
      </c>
    </row>
    <row r="69" spans="1:22" ht="21" customHeight="1" x14ac:dyDescent="0.5">
      <c r="A69" s="2"/>
      <c r="B69" s="9"/>
      <c r="C69" s="11"/>
      <c r="D69" s="64"/>
      <c r="E69" s="169"/>
      <c r="F69" s="151" t="s">
        <v>18</v>
      </c>
      <c r="G69" s="364"/>
      <c r="H69" s="1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73"/>
      <c r="V69" s="343"/>
    </row>
    <row r="70" spans="1:22" ht="21" customHeight="1" x14ac:dyDescent="0.5">
      <c r="A70" s="2"/>
      <c r="B70" s="9" t="s">
        <v>144</v>
      </c>
      <c r="C70" s="11"/>
      <c r="D70" s="63"/>
      <c r="E70" s="169"/>
      <c r="F70" s="151" t="s">
        <v>17</v>
      </c>
      <c r="G70" s="363" t="s">
        <v>71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3"/>
      <c r="V70" s="3"/>
    </row>
    <row r="71" spans="1:22" ht="21" customHeight="1" x14ac:dyDescent="0.5">
      <c r="A71" s="2"/>
      <c r="B71" s="24" t="s">
        <v>145</v>
      </c>
      <c r="C71" s="11"/>
      <c r="D71" s="63"/>
      <c r="E71" s="169"/>
      <c r="F71" s="151" t="s">
        <v>18</v>
      </c>
      <c r="G71" s="364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3"/>
      <c r="V71" s="3"/>
    </row>
    <row r="72" spans="1:22" ht="21" customHeight="1" x14ac:dyDescent="0.5">
      <c r="A72" s="2"/>
      <c r="B72" s="65">
        <v>1</v>
      </c>
      <c r="C72" s="64" t="s">
        <v>237</v>
      </c>
      <c r="D72" s="63"/>
      <c r="E72" s="169"/>
      <c r="F72" s="74" t="s">
        <v>17</v>
      </c>
      <c r="G72" s="365" t="s">
        <v>71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3"/>
      <c r="V72" s="3"/>
    </row>
    <row r="73" spans="1:22" ht="21" customHeight="1" x14ac:dyDescent="0.5">
      <c r="A73" s="2"/>
      <c r="B73" s="24"/>
      <c r="C73" s="63"/>
      <c r="D73" s="63"/>
      <c r="E73" s="169"/>
      <c r="F73" s="74" t="s">
        <v>18</v>
      </c>
      <c r="G73" s="366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3"/>
      <c r="V73" s="3"/>
    </row>
    <row r="74" spans="1:22" ht="21" customHeight="1" x14ac:dyDescent="0.5">
      <c r="A74" s="2"/>
      <c r="B74" s="9"/>
      <c r="C74" s="11"/>
      <c r="D74" s="63"/>
      <c r="E74" s="169"/>
      <c r="F74" s="151"/>
      <c r="G74" s="89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3"/>
      <c r="V74" s="3"/>
    </row>
    <row r="75" spans="1:22" ht="21" customHeight="1" x14ac:dyDescent="0.5">
      <c r="A75" s="2"/>
      <c r="B75" s="9"/>
      <c r="C75" s="11"/>
      <c r="D75" s="63"/>
      <c r="E75" s="169"/>
      <c r="F75" s="151"/>
      <c r="G75" s="89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3"/>
      <c r="V75" s="3"/>
    </row>
    <row r="76" spans="1:22" ht="21" customHeight="1" x14ac:dyDescent="0.5">
      <c r="A76" s="2"/>
      <c r="B76" s="9"/>
      <c r="C76" s="11"/>
      <c r="D76" s="63"/>
      <c r="E76" s="169"/>
      <c r="F76" s="151"/>
      <c r="G76" s="89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3"/>
      <c r="V76" s="3"/>
    </row>
    <row r="77" spans="1:22" ht="21" customHeight="1" x14ac:dyDescent="0.5">
      <c r="A77" s="2"/>
      <c r="B77" s="9"/>
      <c r="C77" s="11"/>
      <c r="D77" s="63"/>
      <c r="E77" s="169"/>
      <c r="F77" s="151"/>
      <c r="G77" s="158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3"/>
      <c r="V77" s="3"/>
    </row>
    <row r="78" spans="1:22" ht="21" customHeight="1" x14ac:dyDescent="0.5">
      <c r="A78" s="2"/>
      <c r="B78" s="9"/>
      <c r="C78" s="11"/>
      <c r="D78" s="63"/>
      <c r="E78" s="169"/>
      <c r="F78" s="151"/>
      <c r="G78" s="158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3"/>
      <c r="V78" s="3"/>
    </row>
    <row r="79" spans="1:22" ht="21" customHeight="1" x14ac:dyDescent="0.5">
      <c r="A79" s="2"/>
      <c r="B79" s="9"/>
      <c r="C79" s="11"/>
      <c r="D79" s="63"/>
      <c r="E79" s="169"/>
      <c r="F79" s="151"/>
      <c r="G79" s="89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3"/>
      <c r="V79" s="3"/>
    </row>
    <row r="80" spans="1:22" ht="21" customHeight="1" x14ac:dyDescent="0.5">
      <c r="A80" s="2"/>
      <c r="B80" s="9"/>
      <c r="C80" s="11"/>
      <c r="D80" s="63"/>
      <c r="E80" s="169"/>
      <c r="F80" s="151"/>
      <c r="G80" s="89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3"/>
      <c r="V80" s="3"/>
    </row>
    <row r="81" spans="1:22" ht="21" customHeight="1" x14ac:dyDescent="0.5">
      <c r="A81" s="2"/>
      <c r="B81" s="9"/>
      <c r="C81" s="11"/>
      <c r="D81" s="63"/>
      <c r="E81" s="169"/>
      <c r="F81" s="151"/>
      <c r="G81" s="89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3"/>
      <c r="V81" s="3"/>
    </row>
    <row r="82" spans="1:22" ht="21" customHeight="1" x14ac:dyDescent="0.5">
      <c r="A82" s="2"/>
      <c r="B82" s="9"/>
      <c r="C82" s="11"/>
      <c r="D82" s="63"/>
      <c r="E82" s="169"/>
      <c r="F82" s="151"/>
      <c r="G82" s="89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3"/>
      <c r="V82" s="3"/>
    </row>
    <row r="83" spans="1:22" ht="21" customHeight="1" x14ac:dyDescent="0.5">
      <c r="A83" s="2"/>
      <c r="B83" s="9"/>
      <c r="C83" s="11"/>
      <c r="D83" s="63"/>
      <c r="E83" s="169"/>
      <c r="F83" s="151"/>
      <c r="G83" s="89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3"/>
      <c r="V83" s="3"/>
    </row>
    <row r="84" spans="1:22" ht="21" customHeight="1" x14ac:dyDescent="0.5">
      <c r="A84" s="2"/>
      <c r="B84" s="9"/>
      <c r="C84" s="11"/>
      <c r="D84" s="63"/>
      <c r="E84" s="169"/>
      <c r="F84" s="151"/>
      <c r="G84" s="89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3"/>
      <c r="V84" s="3"/>
    </row>
    <row r="85" spans="1:22" ht="21" customHeight="1" x14ac:dyDescent="0.5">
      <c r="A85" s="2"/>
      <c r="B85" s="9"/>
      <c r="C85" s="11"/>
      <c r="D85" s="63"/>
      <c r="E85" s="169"/>
      <c r="F85" s="151"/>
      <c r="G85" s="89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3"/>
      <c r="V85" s="3"/>
    </row>
    <row r="86" spans="1:22" ht="21" customHeight="1" x14ac:dyDescent="0.5">
      <c r="A86" s="2"/>
      <c r="B86" s="9"/>
      <c r="C86" s="11"/>
      <c r="D86" s="63"/>
      <c r="E86" s="169"/>
      <c r="F86" s="151"/>
      <c r="G86" s="89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3"/>
      <c r="V86" s="3"/>
    </row>
    <row r="87" spans="1:22" ht="21" customHeight="1" x14ac:dyDescent="0.5">
      <c r="A87" s="2"/>
      <c r="B87" s="9"/>
      <c r="C87" s="11"/>
      <c r="D87" s="63"/>
      <c r="E87" s="169"/>
      <c r="F87" s="151"/>
      <c r="G87" s="89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3"/>
      <c r="V87" s="3"/>
    </row>
    <row r="88" spans="1:22" ht="21" customHeight="1" x14ac:dyDescent="0.5">
      <c r="A88" s="2"/>
      <c r="B88" s="9"/>
      <c r="C88" s="11"/>
      <c r="D88" s="63"/>
      <c r="E88" s="169"/>
      <c r="F88" s="151"/>
      <c r="G88" s="89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3"/>
      <c r="V88" s="3"/>
    </row>
    <row r="89" spans="1:22" ht="21" customHeight="1" x14ac:dyDescent="0.5">
      <c r="A89" s="2"/>
      <c r="B89" s="9"/>
      <c r="C89" s="11"/>
      <c r="D89" s="63"/>
      <c r="E89" s="169"/>
      <c r="F89" s="151"/>
      <c r="G89" s="89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3"/>
      <c r="V89" s="3"/>
    </row>
    <row r="90" spans="1:22" ht="21" customHeight="1" x14ac:dyDescent="0.5">
      <c r="A90" s="2"/>
      <c r="B90" s="9"/>
      <c r="C90" s="11"/>
      <c r="D90" s="63"/>
      <c r="E90" s="170"/>
      <c r="F90" s="151"/>
      <c r="G90" s="89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3"/>
      <c r="V90" s="3"/>
    </row>
    <row r="91" spans="1:22" ht="21" customHeight="1" x14ac:dyDescent="0.5">
      <c r="A91" s="2"/>
      <c r="B91" s="65"/>
      <c r="C91" s="64"/>
      <c r="D91" s="63"/>
      <c r="E91" s="170"/>
      <c r="F91" s="151"/>
      <c r="G91" s="3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3"/>
      <c r="V91" s="3"/>
    </row>
    <row r="92" spans="1:22" ht="21" customHeight="1" x14ac:dyDescent="0.5">
      <c r="A92" s="13"/>
      <c r="B92" s="24"/>
      <c r="C92" s="11"/>
      <c r="D92" s="176"/>
      <c r="E92" s="171"/>
      <c r="F92" s="151"/>
      <c r="G92" s="3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3"/>
      <c r="V92" s="3"/>
    </row>
    <row r="93" spans="1:22" ht="21" customHeight="1" x14ac:dyDescent="0.5">
      <c r="A93" s="131" t="s">
        <v>151</v>
      </c>
      <c r="B93" s="23"/>
      <c r="C93" s="87"/>
      <c r="D93" s="23"/>
      <c r="E93" s="15"/>
      <c r="F93" s="153"/>
      <c r="G93" s="15"/>
      <c r="H93" s="16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15"/>
      <c r="V93" s="15"/>
    </row>
    <row r="163" spans="23:23" s="6" customFormat="1" ht="27.75" customHeight="1" x14ac:dyDescent="0.5">
      <c r="W163" s="18"/>
    </row>
    <row r="247" spans="5:5" x14ac:dyDescent="0.5">
      <c r="E247" s="156"/>
    </row>
    <row r="261" spans="1:22" x14ac:dyDescent="0.5">
      <c r="A261" s="49"/>
      <c r="B261" s="49"/>
      <c r="C261" s="49"/>
      <c r="D261" s="49"/>
      <c r="F261" s="156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</row>
  </sheetData>
  <mergeCells count="49">
    <mergeCell ref="B65:D65"/>
    <mergeCell ref="G36:G37"/>
    <mergeCell ref="G38:G39"/>
    <mergeCell ref="B64:D64"/>
    <mergeCell ref="U36:U37"/>
    <mergeCell ref="O11:Q11"/>
    <mergeCell ref="R11:T11"/>
    <mergeCell ref="U11:V11"/>
    <mergeCell ref="B12:D12"/>
    <mergeCell ref="G16:G17"/>
    <mergeCell ref="B13:D13"/>
    <mergeCell ref="U14:U15"/>
    <mergeCell ref="V14:V15"/>
    <mergeCell ref="V16:V17"/>
    <mergeCell ref="U13:V13"/>
    <mergeCell ref="A1:V1"/>
    <mergeCell ref="U34:V34"/>
    <mergeCell ref="B35:D35"/>
    <mergeCell ref="B34:D34"/>
    <mergeCell ref="H34:H35"/>
    <mergeCell ref="I34:K34"/>
    <mergeCell ref="L34:N34"/>
    <mergeCell ref="O34:Q34"/>
    <mergeCell ref="R34:T34"/>
    <mergeCell ref="G18:G19"/>
    <mergeCell ref="B11:D11"/>
    <mergeCell ref="H11:H12"/>
    <mergeCell ref="I11:K11"/>
    <mergeCell ref="L11:N11"/>
    <mergeCell ref="A2:V2"/>
    <mergeCell ref="I13:T13"/>
    <mergeCell ref="G70:G71"/>
    <mergeCell ref="G40:G41"/>
    <mergeCell ref="G72:G73"/>
    <mergeCell ref="O64:Q64"/>
    <mergeCell ref="H64:H65"/>
    <mergeCell ref="I64:K64"/>
    <mergeCell ref="L64:N64"/>
    <mergeCell ref="G66:G67"/>
    <mergeCell ref="G20:G21"/>
    <mergeCell ref="U16:U17"/>
    <mergeCell ref="G68:G69"/>
    <mergeCell ref="U68:U69"/>
    <mergeCell ref="V68:V69"/>
    <mergeCell ref="U66:U67"/>
    <mergeCell ref="R64:T64"/>
    <mergeCell ref="U64:V64"/>
    <mergeCell ref="V66:V67"/>
    <mergeCell ref="V36:V37"/>
  </mergeCells>
  <conditionalFormatting sqref="V16:V17">
    <cfRule type="iconSet" priority="4">
      <iconSet showValue="0">
        <cfvo type="percent" val="0"/>
        <cfvo type="num" val="60" gte="0"/>
        <cfvo type="num" val="70" gte="0"/>
      </iconSet>
    </cfRule>
  </conditionalFormatting>
  <conditionalFormatting sqref="V36:V37">
    <cfRule type="iconSet" priority="3">
      <iconSet showValue="0">
        <cfvo type="percent" val="0"/>
        <cfvo type="num" val="60" gte="0"/>
        <cfvo type="num" val="70" gte="0"/>
      </iconSet>
    </cfRule>
  </conditionalFormatting>
  <conditionalFormatting sqref="V68:V69">
    <cfRule type="iconSet" priority="2">
      <iconSet showValue="0">
        <cfvo type="percent" val="0"/>
        <cfvo type="num" val="60" gte="0"/>
        <cfvo type="num" val="70" gte="0"/>
      </iconSet>
    </cfRule>
  </conditionalFormatting>
  <conditionalFormatting sqref="V66:V67">
    <cfRule type="iconSet" priority="1">
      <iconSet showValue="0">
        <cfvo type="percent" val="0"/>
        <cfvo type="num" val="60" gte="0"/>
        <cfvo type="num" val="70" gte="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73" fitToHeight="0" orientation="landscape" r:id="rId1"/>
  <headerFooter alignWithMargins="0">
    <oddFooter>&amp;R&amp;"Angsana New,ธรรมดา"แผน-ผลการปฏิบัติการ   2563...&amp;P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W33"/>
  <sheetViews>
    <sheetView view="pageBreakPreview" zoomScale="80" zoomScaleNormal="80" zoomScaleSheetLayoutView="80" workbookViewId="0">
      <selection activeCell="O22" sqref="O22"/>
    </sheetView>
  </sheetViews>
  <sheetFormatPr defaultColWidth="9.140625" defaultRowHeight="18.75" x14ac:dyDescent="0.5"/>
  <cols>
    <col min="1" max="1" width="8.5703125" style="6" customWidth="1"/>
    <col min="2" max="2" width="3.28515625" style="6" customWidth="1"/>
    <col min="3" max="3" width="6.42578125" style="6" customWidth="1"/>
    <col min="4" max="4" width="49.7109375" style="6" customWidth="1"/>
    <col min="5" max="5" width="8.5703125" style="6" customWidth="1"/>
    <col min="6" max="6" width="5.7109375" style="6" customWidth="1"/>
    <col min="7" max="7" width="8.5703125" style="6" customWidth="1"/>
    <col min="8" max="8" width="10.42578125" style="6" customWidth="1"/>
    <col min="9" max="9" width="6.85546875" style="6" customWidth="1"/>
    <col min="10" max="10" width="7" style="6" customWidth="1"/>
    <col min="11" max="18" width="6.85546875" style="6" customWidth="1"/>
    <col min="19" max="19" width="7.28515625" style="6" bestFit="1" customWidth="1"/>
    <col min="20" max="20" width="6.85546875" style="6" customWidth="1"/>
    <col min="21" max="22" width="8.5703125" style="6" customWidth="1"/>
    <col min="23" max="23" width="10.28515625" style="18" bestFit="1" customWidth="1"/>
    <col min="24" max="24" width="10.5703125" style="18" bestFit="1" customWidth="1"/>
    <col min="25" max="25" width="11.28515625" style="18" bestFit="1" customWidth="1"/>
    <col min="26" max="16384" width="9.140625" style="18"/>
  </cols>
  <sheetData>
    <row r="1" spans="1:23" s="25" customFormat="1" ht="23.25" x14ac:dyDescent="0.5">
      <c r="A1" s="348" t="s">
        <v>260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3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168"/>
    </row>
    <row r="3" spans="1:23" s="25" customFormat="1" ht="23.25" x14ac:dyDescent="0.5">
      <c r="A3" s="71"/>
      <c r="B3" s="71"/>
      <c r="C3" s="71"/>
      <c r="D3" s="71"/>
      <c r="E3" s="152"/>
      <c r="F3" s="152"/>
      <c r="G3" s="71"/>
      <c r="H3" s="71"/>
      <c r="I3" s="71"/>
      <c r="J3" s="71"/>
      <c r="K3" s="71"/>
      <c r="L3" s="26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3" s="6" customFormat="1" ht="21" customHeight="1" x14ac:dyDescent="0.5">
      <c r="A4" s="5" t="s">
        <v>102</v>
      </c>
      <c r="B4" s="49"/>
      <c r="I4" s="22"/>
      <c r="J4" s="22"/>
      <c r="L4" s="26" t="s">
        <v>106</v>
      </c>
      <c r="M4" s="22"/>
      <c r="N4" s="22"/>
    </row>
    <row r="5" spans="1:23" s="6" customFormat="1" ht="21" customHeight="1" x14ac:dyDescent="0.3">
      <c r="A5" s="48" t="s">
        <v>103</v>
      </c>
      <c r="B5" s="49"/>
      <c r="I5" s="22"/>
      <c r="J5" s="22"/>
      <c r="L5" s="26" t="s">
        <v>116</v>
      </c>
      <c r="M5" s="22"/>
      <c r="N5" s="22"/>
    </row>
    <row r="6" spans="1:23" s="6" customFormat="1" ht="21" customHeight="1" x14ac:dyDescent="0.5">
      <c r="A6" s="5" t="s">
        <v>73</v>
      </c>
      <c r="B6" s="49"/>
      <c r="I6" s="22"/>
      <c r="J6" s="26"/>
      <c r="L6" s="22" t="s">
        <v>107</v>
      </c>
      <c r="M6" s="26"/>
      <c r="N6" s="22"/>
      <c r="O6" s="49"/>
    </row>
    <row r="7" spans="1:23" s="6" customFormat="1" ht="21" customHeight="1" x14ac:dyDescent="0.3">
      <c r="A7" s="48" t="s">
        <v>104</v>
      </c>
      <c r="B7" s="49"/>
      <c r="I7" s="26"/>
      <c r="J7" s="26"/>
      <c r="L7" s="22" t="s">
        <v>108</v>
      </c>
      <c r="M7" s="26"/>
      <c r="N7" s="26"/>
      <c r="O7" s="49"/>
    </row>
    <row r="8" spans="1:23" s="6" customFormat="1" ht="21" customHeight="1" x14ac:dyDescent="0.5">
      <c r="A8" s="5" t="s">
        <v>114</v>
      </c>
      <c r="B8" s="49"/>
      <c r="I8" s="26"/>
      <c r="J8" s="26"/>
      <c r="L8" s="26" t="s">
        <v>109</v>
      </c>
      <c r="M8" s="26"/>
      <c r="N8" s="26"/>
      <c r="O8" s="49"/>
    </row>
    <row r="9" spans="1:23" s="6" customFormat="1" ht="21" customHeight="1" x14ac:dyDescent="0.5">
      <c r="A9" s="5" t="s">
        <v>105</v>
      </c>
      <c r="B9" s="49"/>
      <c r="I9" s="26"/>
      <c r="J9" s="26"/>
      <c r="L9" s="26"/>
      <c r="N9" s="26"/>
      <c r="O9" s="49"/>
      <c r="P9" s="49"/>
      <c r="Q9" s="49"/>
      <c r="R9" s="49"/>
      <c r="S9" s="27"/>
      <c r="T9" s="49"/>
    </row>
    <row r="10" spans="1:23" s="6" customFormat="1" ht="21" customHeight="1" x14ac:dyDescent="0.5">
      <c r="A10" s="22" t="s">
        <v>115</v>
      </c>
      <c r="B10" s="49"/>
      <c r="I10" s="26"/>
      <c r="J10" s="26"/>
      <c r="N10" s="26"/>
      <c r="O10" s="49"/>
      <c r="P10" s="49"/>
      <c r="Q10" s="49"/>
      <c r="R10" s="49"/>
      <c r="S10" s="27"/>
      <c r="T10" s="49"/>
    </row>
    <row r="11" spans="1:23" s="6" customFormat="1" ht="21" customHeight="1" x14ac:dyDescent="0.5">
      <c r="A11" s="161" t="s">
        <v>0</v>
      </c>
      <c r="B11" s="349" t="s">
        <v>161</v>
      </c>
      <c r="C11" s="350"/>
      <c r="D11" s="351"/>
      <c r="E11" s="161" t="s">
        <v>152</v>
      </c>
      <c r="F11" s="161" t="s">
        <v>17</v>
      </c>
      <c r="G11" s="161" t="s">
        <v>19</v>
      </c>
      <c r="H11" s="367" t="s">
        <v>34</v>
      </c>
      <c r="I11" s="352" t="s">
        <v>1</v>
      </c>
      <c r="J11" s="357"/>
      <c r="K11" s="353"/>
      <c r="L11" s="352" t="s">
        <v>14</v>
      </c>
      <c r="M11" s="357"/>
      <c r="N11" s="353"/>
      <c r="O11" s="352" t="s">
        <v>15</v>
      </c>
      <c r="P11" s="357"/>
      <c r="Q11" s="353"/>
      <c r="R11" s="352" t="s">
        <v>16</v>
      </c>
      <c r="S11" s="357"/>
      <c r="T11" s="353"/>
      <c r="U11" s="352" t="s">
        <v>24</v>
      </c>
      <c r="V11" s="353"/>
    </row>
    <row r="12" spans="1:23" s="6" customFormat="1" ht="21" customHeight="1" x14ac:dyDescent="0.5">
      <c r="A12" s="7" t="s">
        <v>158</v>
      </c>
      <c r="B12" s="354" t="s">
        <v>27</v>
      </c>
      <c r="C12" s="355"/>
      <c r="D12" s="356"/>
      <c r="E12" s="7" t="s">
        <v>149</v>
      </c>
      <c r="F12" s="7" t="s">
        <v>18</v>
      </c>
      <c r="G12" s="7" t="s">
        <v>20</v>
      </c>
      <c r="H12" s="375"/>
      <c r="I12" s="161" t="s">
        <v>2</v>
      </c>
      <c r="J12" s="161" t="s">
        <v>3</v>
      </c>
      <c r="K12" s="161" t="s">
        <v>4</v>
      </c>
      <c r="L12" s="161" t="s">
        <v>5</v>
      </c>
      <c r="M12" s="161" t="s">
        <v>6</v>
      </c>
      <c r="N12" s="161" t="s">
        <v>7</v>
      </c>
      <c r="O12" s="161" t="s">
        <v>8</v>
      </c>
      <c r="P12" s="161" t="s">
        <v>9</v>
      </c>
      <c r="Q12" s="161" t="s">
        <v>10</v>
      </c>
      <c r="R12" s="161" t="s">
        <v>11</v>
      </c>
      <c r="S12" s="161" t="s">
        <v>12</v>
      </c>
      <c r="T12" s="161" t="s">
        <v>13</v>
      </c>
      <c r="U12" s="161" t="s">
        <v>25</v>
      </c>
      <c r="V12" s="154" t="s">
        <v>26</v>
      </c>
    </row>
    <row r="13" spans="1:23" s="6" customFormat="1" ht="21" customHeight="1" x14ac:dyDescent="0.5">
      <c r="A13" s="160" t="s">
        <v>138</v>
      </c>
      <c r="B13" s="376" t="s">
        <v>133</v>
      </c>
      <c r="C13" s="376"/>
      <c r="D13" s="376"/>
      <c r="E13" s="160" t="s">
        <v>134</v>
      </c>
      <c r="F13" s="160" t="s">
        <v>140</v>
      </c>
      <c r="G13" s="160" t="s">
        <v>141</v>
      </c>
      <c r="H13" s="160" t="s">
        <v>142</v>
      </c>
      <c r="I13" s="329" t="s">
        <v>135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1"/>
      <c r="U13" s="329" t="s">
        <v>136</v>
      </c>
      <c r="V13" s="331"/>
    </row>
    <row r="14" spans="1:23" s="6" customFormat="1" ht="21" customHeight="1" x14ac:dyDescent="0.5">
      <c r="A14" s="61">
        <v>4</v>
      </c>
      <c r="B14" s="55" t="s">
        <v>157</v>
      </c>
      <c r="C14" s="36"/>
      <c r="D14" s="37"/>
      <c r="E14" s="228">
        <f>SUM(E16)</f>
        <v>0</v>
      </c>
      <c r="F14" s="67" t="s">
        <v>17</v>
      </c>
      <c r="G14" s="61" t="s">
        <v>71</v>
      </c>
      <c r="H14" s="70">
        <f>SUM(I14:T14)</f>
        <v>0</v>
      </c>
      <c r="I14" s="280">
        <f>SUM(I20)</f>
        <v>0</v>
      </c>
      <c r="J14" s="280">
        <f t="shared" ref="J14:T14" si="0">SUM(J20)</f>
        <v>0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0"/>
        <v>0</v>
      </c>
      <c r="U14" s="377">
        <f t="shared" ref="U14" si="1">IFERROR(H15/H14*100,0)</f>
        <v>0</v>
      </c>
      <c r="V14" s="379"/>
    </row>
    <row r="15" spans="1:23" s="6" customFormat="1" ht="21" customHeight="1" x14ac:dyDescent="0.5">
      <c r="A15" s="13"/>
      <c r="B15" s="19"/>
      <c r="C15" s="20"/>
      <c r="D15" s="21"/>
      <c r="E15" s="227"/>
      <c r="F15" s="68" t="s">
        <v>18</v>
      </c>
      <c r="G15" s="13"/>
      <c r="H15" s="114">
        <f>SUM(I15:T15)</f>
        <v>0</v>
      </c>
      <c r="I15" s="84">
        <f>SUM(I21)</f>
        <v>0</v>
      </c>
      <c r="J15" s="84">
        <f t="shared" ref="J15:T15" si="2">SUM(J21)</f>
        <v>0</v>
      </c>
      <c r="K15" s="84">
        <f t="shared" si="2"/>
        <v>0</v>
      </c>
      <c r="L15" s="84">
        <f t="shared" si="2"/>
        <v>0</v>
      </c>
      <c r="M15" s="84">
        <f t="shared" si="2"/>
        <v>0</v>
      </c>
      <c r="N15" s="84">
        <f t="shared" si="2"/>
        <v>0</v>
      </c>
      <c r="O15" s="84">
        <f t="shared" si="2"/>
        <v>0</v>
      </c>
      <c r="P15" s="84">
        <f t="shared" si="2"/>
        <v>0</v>
      </c>
      <c r="Q15" s="84">
        <f t="shared" si="2"/>
        <v>0</v>
      </c>
      <c r="R15" s="84">
        <f t="shared" si="2"/>
        <v>0</v>
      </c>
      <c r="S15" s="84">
        <f t="shared" si="2"/>
        <v>0</v>
      </c>
      <c r="T15" s="84">
        <f t="shared" si="2"/>
        <v>0</v>
      </c>
      <c r="U15" s="378"/>
      <c r="V15" s="380"/>
    </row>
    <row r="16" spans="1:23" ht="21" customHeight="1" x14ac:dyDescent="0.5">
      <c r="A16" s="2">
        <v>4.0999999999999996</v>
      </c>
      <c r="B16" s="35" t="s">
        <v>74</v>
      </c>
      <c r="C16" s="36"/>
      <c r="D16" s="37"/>
      <c r="E16" s="179">
        <f>COUNTIF(C22:C33,"*โครงการ*")-COUNTIF(C22:C33,"โครงการ.........")</f>
        <v>0</v>
      </c>
      <c r="F16" s="151" t="s">
        <v>17</v>
      </c>
      <c r="G16" s="374" t="s">
        <v>75</v>
      </c>
      <c r="H16" s="273"/>
      <c r="I16" s="273"/>
      <c r="J16" s="273"/>
      <c r="K16" s="273"/>
      <c r="L16" s="273"/>
      <c r="M16" s="273"/>
      <c r="N16" s="273"/>
      <c r="O16" s="273"/>
      <c r="P16" s="222"/>
      <c r="Q16" s="273"/>
      <c r="R16" s="273"/>
      <c r="S16" s="273"/>
      <c r="T16" s="273"/>
      <c r="U16" s="337">
        <f>IF(H17&lt;=0,0,IF(H17&lt;=300,100,IF(H17="301-400",70,IF(H17&gt;500,50,70))))</f>
        <v>0</v>
      </c>
      <c r="V16" s="341">
        <f>U16</f>
        <v>0</v>
      </c>
    </row>
    <row r="17" spans="1:22" ht="21" customHeight="1" x14ac:dyDescent="0.5">
      <c r="A17" s="2"/>
      <c r="B17" s="9"/>
      <c r="C17" s="11"/>
      <c r="D17" s="12"/>
      <c r="E17" s="160"/>
      <c r="F17" s="151" t="s">
        <v>18</v>
      </c>
      <c r="G17" s="364"/>
      <c r="H17" s="110"/>
      <c r="I17" s="274"/>
      <c r="J17" s="274"/>
      <c r="K17" s="274"/>
      <c r="L17" s="274"/>
      <c r="M17" s="274"/>
      <c r="N17" s="274"/>
      <c r="O17" s="274"/>
      <c r="P17" s="8"/>
      <c r="Q17" s="274"/>
      <c r="R17" s="274"/>
      <c r="S17" s="274"/>
      <c r="T17" s="274"/>
      <c r="U17" s="338"/>
      <c r="V17" s="342"/>
    </row>
    <row r="18" spans="1:22" ht="21" customHeight="1" x14ac:dyDescent="0.5">
      <c r="A18" s="2" t="s">
        <v>76</v>
      </c>
      <c r="B18" s="9" t="s">
        <v>77</v>
      </c>
      <c r="C18" s="11"/>
      <c r="D18" s="223"/>
      <c r="E18" s="225"/>
      <c r="F18" s="224" t="s">
        <v>17</v>
      </c>
      <c r="G18" s="363" t="s">
        <v>31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386">
        <f>IFERROR(H19/H18*100,0)</f>
        <v>0</v>
      </c>
      <c r="V18" s="342">
        <f t="shared" ref="V18" si="3">U18</f>
        <v>0</v>
      </c>
    </row>
    <row r="19" spans="1:22" ht="21" customHeight="1" x14ac:dyDescent="0.5">
      <c r="A19" s="2"/>
      <c r="B19" s="9"/>
      <c r="C19" s="11"/>
      <c r="D19" s="64"/>
      <c r="E19" s="170"/>
      <c r="F19" s="224" t="s">
        <v>18</v>
      </c>
      <c r="G19" s="364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373"/>
      <c r="V19" s="343"/>
    </row>
    <row r="20" spans="1:22" ht="21" customHeight="1" x14ac:dyDescent="0.5">
      <c r="A20" s="2"/>
      <c r="B20" s="9" t="s">
        <v>144</v>
      </c>
      <c r="C20" s="11"/>
      <c r="D20" s="63"/>
      <c r="E20" s="169"/>
      <c r="F20" s="151" t="s">
        <v>17</v>
      </c>
      <c r="G20" s="363" t="s">
        <v>71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3"/>
      <c r="V20" s="3"/>
    </row>
    <row r="21" spans="1:22" ht="21" customHeight="1" x14ac:dyDescent="0.5">
      <c r="A21" s="2"/>
      <c r="B21" s="24" t="s">
        <v>145</v>
      </c>
      <c r="C21" s="11"/>
      <c r="D21" s="63"/>
      <c r="E21" s="169"/>
      <c r="F21" s="151" t="s">
        <v>18</v>
      </c>
      <c r="G21" s="364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3"/>
      <c r="V21" s="3"/>
    </row>
    <row r="22" spans="1:22" ht="21" customHeight="1" x14ac:dyDescent="0.5">
      <c r="A22" s="2"/>
      <c r="B22" s="65">
        <v>1</v>
      </c>
      <c r="C22" s="64" t="s">
        <v>237</v>
      </c>
      <c r="D22" s="63"/>
      <c r="E22" s="169"/>
      <c r="F22" s="74" t="s">
        <v>17</v>
      </c>
      <c r="G22" s="365" t="s">
        <v>71</v>
      </c>
      <c r="H22" s="217"/>
      <c r="I22" s="74"/>
      <c r="J22" s="217"/>
      <c r="K22" s="217"/>
      <c r="L22" s="85"/>
      <c r="M22" s="85"/>
      <c r="N22" s="85"/>
      <c r="O22" s="85"/>
      <c r="P22" s="85"/>
      <c r="Q22" s="85"/>
      <c r="R22" s="85"/>
      <c r="S22" s="85"/>
      <c r="T22" s="85"/>
      <c r="U22" s="3"/>
      <c r="V22" s="3"/>
    </row>
    <row r="23" spans="1:22" ht="21" customHeight="1" x14ac:dyDescent="0.5">
      <c r="A23" s="2"/>
      <c r="B23" s="65"/>
      <c r="C23" s="218"/>
      <c r="D23" s="263"/>
      <c r="E23" s="169"/>
      <c r="F23" s="74" t="s">
        <v>18</v>
      </c>
      <c r="G23" s="366"/>
      <c r="H23" s="74"/>
      <c r="I23" s="74"/>
      <c r="J23" s="74"/>
      <c r="K23" s="74"/>
      <c r="L23" s="85"/>
      <c r="M23" s="85"/>
      <c r="N23" s="85"/>
      <c r="O23" s="85"/>
      <c r="P23" s="85"/>
      <c r="Q23" s="85"/>
      <c r="R23" s="85"/>
      <c r="S23" s="85"/>
      <c r="T23" s="85"/>
      <c r="U23" s="3"/>
      <c r="V23" s="3"/>
    </row>
    <row r="24" spans="1:22" ht="21" customHeight="1" x14ac:dyDescent="0.5">
      <c r="A24" s="2"/>
      <c r="B24" s="65"/>
      <c r="C24" s="218"/>
      <c r="D24" s="263"/>
      <c r="E24" s="169"/>
      <c r="F24" s="74"/>
      <c r="G24" s="74"/>
      <c r="H24" s="74"/>
      <c r="I24" s="74"/>
      <c r="J24" s="74"/>
      <c r="K24" s="217"/>
      <c r="L24" s="151"/>
      <c r="M24" s="151"/>
      <c r="N24" s="151"/>
      <c r="O24" s="151"/>
      <c r="P24" s="151"/>
      <c r="Q24" s="151"/>
      <c r="R24" s="151"/>
      <c r="S24" s="151"/>
      <c r="T24" s="151"/>
      <c r="U24" s="3"/>
      <c r="V24" s="3"/>
    </row>
    <row r="25" spans="1:22" ht="21" customHeight="1" x14ac:dyDescent="0.5">
      <c r="A25" s="2"/>
      <c r="B25" s="24"/>
      <c r="C25" s="218"/>
      <c r="D25" s="218"/>
      <c r="E25" s="169"/>
      <c r="F25" s="74"/>
      <c r="G25" s="74"/>
      <c r="H25" s="74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3"/>
      <c r="V25" s="3"/>
    </row>
    <row r="26" spans="1:22" ht="21" customHeight="1" x14ac:dyDescent="0.5">
      <c r="A26" s="2"/>
      <c r="B26" s="65"/>
      <c r="C26" s="64"/>
      <c r="D26" s="64"/>
      <c r="E26" s="169"/>
      <c r="F26" s="74"/>
      <c r="G26" s="74"/>
      <c r="H26" s="74"/>
      <c r="I26" s="85"/>
      <c r="J26" s="85"/>
      <c r="K26" s="85"/>
      <c r="L26" s="85"/>
      <c r="M26" s="44"/>
      <c r="N26" s="44"/>
      <c r="O26" s="85"/>
      <c r="P26" s="85"/>
      <c r="Q26" s="85"/>
      <c r="R26" s="85"/>
      <c r="S26" s="44"/>
      <c r="T26" s="85"/>
      <c r="U26" s="3"/>
      <c r="V26" s="3"/>
    </row>
    <row r="27" spans="1:22" ht="21" customHeight="1" x14ac:dyDescent="0.5">
      <c r="A27" s="2"/>
      <c r="B27" s="65"/>
      <c r="C27" s="64"/>
      <c r="D27" s="64"/>
      <c r="E27" s="169"/>
      <c r="F27" s="74"/>
      <c r="G27" s="74"/>
      <c r="H27" s="7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3"/>
      <c r="V27" s="3"/>
    </row>
    <row r="28" spans="1:22" s="202" customFormat="1" ht="21" customHeight="1" x14ac:dyDescent="0.5">
      <c r="A28" s="192"/>
      <c r="B28" s="193"/>
      <c r="C28" s="194"/>
      <c r="D28" s="195"/>
      <c r="E28" s="196"/>
      <c r="F28" s="197"/>
      <c r="G28" s="197"/>
      <c r="H28" s="197"/>
      <c r="I28" s="198"/>
      <c r="J28" s="200"/>
      <c r="K28" s="199"/>
      <c r="L28" s="198"/>
      <c r="M28" s="198"/>
      <c r="N28" s="198"/>
      <c r="O28" s="198"/>
      <c r="P28" s="198"/>
      <c r="Q28" s="199"/>
      <c r="R28" s="198"/>
      <c r="S28" s="198"/>
      <c r="T28" s="199"/>
      <c r="U28" s="201"/>
      <c r="V28" s="201"/>
    </row>
    <row r="29" spans="1:22" s="202" customFormat="1" ht="21" customHeight="1" x14ac:dyDescent="0.5">
      <c r="A29" s="192"/>
      <c r="B29" s="203"/>
      <c r="C29" s="194"/>
      <c r="D29" s="195"/>
      <c r="E29" s="196"/>
      <c r="F29" s="197"/>
      <c r="G29" s="197"/>
      <c r="H29" s="197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1"/>
      <c r="V29" s="201"/>
    </row>
    <row r="30" spans="1:22" ht="21" customHeight="1" x14ac:dyDescent="0.5">
      <c r="A30" s="2"/>
      <c r="B30" s="24"/>
      <c r="C30" s="64"/>
      <c r="D30" s="64"/>
      <c r="E30" s="169"/>
      <c r="F30" s="74"/>
      <c r="G30" s="74"/>
      <c r="H30" s="74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3"/>
      <c r="V30" s="3"/>
    </row>
    <row r="31" spans="1:22" ht="21" customHeight="1" x14ac:dyDescent="0.5">
      <c r="A31" s="2"/>
      <c r="B31" s="65"/>
      <c r="C31" s="64"/>
      <c r="D31" s="64"/>
      <c r="E31" s="169"/>
      <c r="F31" s="74"/>
      <c r="G31" s="74"/>
      <c r="H31" s="74"/>
      <c r="I31" s="74"/>
      <c r="J31" s="74"/>
      <c r="K31" s="74"/>
      <c r="L31" s="44"/>
      <c r="M31" s="236"/>
      <c r="N31" s="236"/>
      <c r="O31" s="236"/>
      <c r="P31" s="236"/>
      <c r="Q31" s="236"/>
      <c r="R31" s="236"/>
      <c r="S31" s="236"/>
      <c r="T31" s="236"/>
      <c r="U31" s="3"/>
      <c r="V31" s="3"/>
    </row>
    <row r="32" spans="1:22" ht="21" customHeight="1" x14ac:dyDescent="0.5">
      <c r="A32" s="13"/>
      <c r="B32" s="65"/>
      <c r="C32" s="64"/>
      <c r="D32" s="64"/>
      <c r="E32" s="169"/>
      <c r="F32" s="74"/>
      <c r="G32" s="74"/>
      <c r="H32" s="74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3"/>
      <c r="V32" s="3"/>
    </row>
    <row r="33" spans="1:22" ht="21" customHeight="1" x14ac:dyDescent="0.5">
      <c r="A33" s="131" t="s">
        <v>151</v>
      </c>
      <c r="B33" s="23"/>
      <c r="C33" s="182"/>
      <c r="D33" s="23"/>
      <c r="E33" s="15"/>
      <c r="F33" s="182"/>
      <c r="G33" s="15"/>
      <c r="H33" s="16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5"/>
      <c r="V33" s="15"/>
    </row>
  </sheetData>
  <mergeCells count="23">
    <mergeCell ref="A1:V1"/>
    <mergeCell ref="O11:Q11"/>
    <mergeCell ref="R11:T11"/>
    <mergeCell ref="U11:V11"/>
    <mergeCell ref="B12:D12"/>
    <mergeCell ref="B11:D11"/>
    <mergeCell ref="H11:H12"/>
    <mergeCell ref="I11:K11"/>
    <mergeCell ref="L11:N11"/>
    <mergeCell ref="A2:V2"/>
    <mergeCell ref="B13:D13"/>
    <mergeCell ref="I13:T13"/>
    <mergeCell ref="U13:V13"/>
    <mergeCell ref="G22:G23"/>
    <mergeCell ref="U14:U15"/>
    <mergeCell ref="G16:G17"/>
    <mergeCell ref="G18:G19"/>
    <mergeCell ref="U18:U19"/>
    <mergeCell ref="V18:V19"/>
    <mergeCell ref="U16:U17"/>
    <mergeCell ref="V16:V17"/>
    <mergeCell ref="G20:G21"/>
    <mergeCell ref="V14:V15"/>
  </mergeCells>
  <conditionalFormatting sqref="V18:V19">
    <cfRule type="iconSet" priority="2">
      <iconSet showValue="0">
        <cfvo type="percent" val="0"/>
        <cfvo type="num" val="60" gte="0"/>
        <cfvo type="num" val="70" gte="0"/>
      </iconSet>
    </cfRule>
  </conditionalFormatting>
  <conditionalFormatting sqref="V16:V17">
    <cfRule type="iconSet" priority="1">
      <iconSet showValue="0">
        <cfvo type="percent" val="0"/>
        <cfvo type="num" val="60" gte="0"/>
        <cfvo type="num" val="70" gte="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73" fitToHeight="0" orientation="landscape" r:id="rId1"/>
  <headerFooter alignWithMargins="0">
    <oddFooter>&amp;R&amp;"Angsana New,ธรรมดา"แผน-ผลการปฏิบัติการ   2563...&amp;P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Z28"/>
  <sheetViews>
    <sheetView tabSelected="1" view="pageLayout" topLeftCell="A7" zoomScaleNormal="130" zoomScaleSheetLayoutView="115" workbookViewId="0">
      <selection activeCell="D30" sqref="D30"/>
    </sheetView>
  </sheetViews>
  <sheetFormatPr defaultColWidth="9.140625" defaultRowHeight="18.75" x14ac:dyDescent="0.5"/>
  <cols>
    <col min="1" max="1" width="8.5703125" style="266" customWidth="1"/>
    <col min="2" max="2" width="3.28515625" style="266" customWidth="1"/>
    <col min="3" max="3" width="6.42578125" style="266" customWidth="1"/>
    <col min="4" max="4" width="49.7109375" style="266" customWidth="1"/>
    <col min="5" max="5" width="8.5703125" style="266" customWidth="1"/>
    <col min="6" max="6" width="8.42578125" style="266" customWidth="1"/>
    <col min="7" max="7" width="5.7109375" style="266" customWidth="1"/>
    <col min="8" max="8" width="6.85546875" style="266" customWidth="1"/>
    <col min="9" max="9" width="7" style="266" customWidth="1"/>
    <col min="10" max="17" width="6.85546875" style="266" customWidth="1"/>
    <col min="18" max="18" width="7.28515625" style="266" bestFit="1" customWidth="1"/>
    <col min="19" max="19" width="6.85546875" style="266" customWidth="1"/>
    <col min="20" max="20" width="10.28515625" style="221" bestFit="1" customWidth="1"/>
    <col min="21" max="21" width="10.5703125" style="221" bestFit="1" customWidth="1"/>
    <col min="22" max="22" width="11.28515625" style="221" bestFit="1" customWidth="1"/>
    <col min="23" max="16384" width="9.140625" style="221"/>
  </cols>
  <sheetData>
    <row r="1" spans="1:26" s="238" customFormat="1" ht="23.25" x14ac:dyDescent="0.5">
      <c r="A1" s="348" t="s">
        <v>268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168"/>
      <c r="U1" s="168"/>
      <c r="V1" s="168"/>
    </row>
    <row r="2" spans="1:26" s="238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168"/>
      <c r="U2" s="168"/>
      <c r="V2" s="168"/>
    </row>
    <row r="3" spans="1:26" s="25" customFormat="1" ht="23.25" x14ac:dyDescent="0.5">
      <c r="A3" s="348" t="s">
        <v>249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264"/>
    </row>
    <row r="4" spans="1:26" s="238" customFormat="1" ht="23.25" x14ac:dyDescent="0.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39"/>
      <c r="L4" s="264"/>
      <c r="M4" s="264"/>
      <c r="N4" s="264"/>
      <c r="O4" s="264"/>
      <c r="P4" s="264"/>
      <c r="Q4" s="264"/>
      <c r="R4" s="264"/>
      <c r="S4" s="264"/>
    </row>
    <row r="5" spans="1:26" s="242" customFormat="1" ht="21" customHeight="1" x14ac:dyDescent="0.5">
      <c r="A5" s="240" t="s">
        <v>258</v>
      </c>
      <c r="B5" s="266"/>
      <c r="C5" s="266"/>
      <c r="D5" s="266"/>
      <c r="E5" s="266"/>
      <c r="F5" s="266"/>
      <c r="G5" s="266"/>
      <c r="H5" s="239"/>
      <c r="I5" s="239"/>
      <c r="J5" s="266"/>
      <c r="K5" s="239"/>
      <c r="L5" s="266"/>
      <c r="M5" s="239"/>
      <c r="N5" s="266"/>
      <c r="O5" s="266"/>
      <c r="P5" s="266"/>
      <c r="Q5" s="266"/>
      <c r="R5" s="239"/>
      <c r="S5" s="266"/>
    </row>
    <row r="6" spans="1:26" s="266" customFormat="1" ht="21" customHeight="1" x14ac:dyDescent="0.5">
      <c r="A6" s="243" t="s">
        <v>0</v>
      </c>
      <c r="B6" s="391" t="s">
        <v>259</v>
      </c>
      <c r="C6" s="392"/>
      <c r="D6" s="393"/>
      <c r="E6" s="243" t="s">
        <v>19</v>
      </c>
      <c r="F6" s="394" t="s">
        <v>34</v>
      </c>
      <c r="G6" s="395"/>
      <c r="H6" s="398" t="s">
        <v>1</v>
      </c>
      <c r="I6" s="399"/>
      <c r="J6" s="400"/>
      <c r="K6" s="398" t="s">
        <v>14</v>
      </c>
      <c r="L6" s="399"/>
      <c r="M6" s="400"/>
      <c r="N6" s="398" t="s">
        <v>15</v>
      </c>
      <c r="O6" s="399"/>
      <c r="P6" s="400"/>
      <c r="Q6" s="398" t="s">
        <v>16</v>
      </c>
      <c r="R6" s="399"/>
      <c r="S6" s="400"/>
      <c r="T6" s="34"/>
    </row>
    <row r="7" spans="1:26" s="266" customFormat="1" ht="21" customHeight="1" x14ac:dyDescent="0.5">
      <c r="A7" s="244" t="s">
        <v>244</v>
      </c>
      <c r="B7" s="401"/>
      <c r="C7" s="402"/>
      <c r="D7" s="403"/>
      <c r="E7" s="244" t="s">
        <v>20</v>
      </c>
      <c r="F7" s="396"/>
      <c r="G7" s="397"/>
      <c r="H7" s="243" t="s">
        <v>2</v>
      </c>
      <c r="I7" s="243" t="s">
        <v>3</v>
      </c>
      <c r="J7" s="243" t="s">
        <v>4</v>
      </c>
      <c r="K7" s="243" t="s">
        <v>5</v>
      </c>
      <c r="L7" s="243" t="s">
        <v>6</v>
      </c>
      <c r="M7" s="243" t="s">
        <v>7</v>
      </c>
      <c r="N7" s="243" t="s">
        <v>8</v>
      </c>
      <c r="O7" s="243" t="s">
        <v>9</v>
      </c>
      <c r="P7" s="243" t="s">
        <v>10</v>
      </c>
      <c r="Q7" s="243" t="s">
        <v>11</v>
      </c>
      <c r="R7" s="243" t="s">
        <v>12</v>
      </c>
      <c r="S7" s="243" t="s">
        <v>13</v>
      </c>
    </row>
    <row r="8" spans="1:26" s="266" customFormat="1" ht="21" customHeight="1" x14ac:dyDescent="0.5">
      <c r="A8" s="301" t="s">
        <v>138</v>
      </c>
      <c r="B8" s="387" t="s">
        <v>133</v>
      </c>
      <c r="C8" s="387"/>
      <c r="D8" s="387"/>
      <c r="E8" s="301" t="s">
        <v>134</v>
      </c>
      <c r="F8" s="301" t="s">
        <v>140</v>
      </c>
      <c r="G8" s="301" t="s">
        <v>141</v>
      </c>
      <c r="H8" s="388" t="s">
        <v>142</v>
      </c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0"/>
    </row>
    <row r="9" spans="1:26" s="295" customFormat="1" ht="21" customHeight="1" x14ac:dyDescent="0.3">
      <c r="A9" s="290"/>
      <c r="B9" s="291"/>
      <c r="C9" s="292"/>
      <c r="D9" s="293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4"/>
      <c r="U9" s="294"/>
      <c r="V9" s="294"/>
      <c r="W9" s="294"/>
      <c r="X9" s="294"/>
      <c r="Y9" s="294"/>
      <c r="Z9" s="294"/>
    </row>
    <row r="10" spans="1:26" s="295" customFormat="1" ht="21" customHeight="1" x14ac:dyDescent="0.3">
      <c r="A10" s="296">
        <v>1</v>
      </c>
      <c r="B10" s="297" t="s">
        <v>269</v>
      </c>
      <c r="C10" s="298"/>
      <c r="D10" s="299"/>
      <c r="E10" s="296" t="s">
        <v>21</v>
      </c>
      <c r="F10" s="303">
        <v>50</v>
      </c>
      <c r="G10" s="304" t="s">
        <v>17</v>
      </c>
      <c r="H10" s="305"/>
      <c r="I10" s="305"/>
      <c r="J10" s="305"/>
      <c r="K10" s="305"/>
      <c r="L10" s="305"/>
      <c r="M10" s="306">
        <v>25</v>
      </c>
      <c r="N10" s="305"/>
      <c r="O10" s="305"/>
      <c r="P10" s="305"/>
      <c r="Q10" s="305"/>
      <c r="R10" s="305"/>
      <c r="S10" s="306">
        <v>50</v>
      </c>
      <c r="T10" s="294"/>
      <c r="U10" s="294"/>
      <c r="V10" s="294"/>
      <c r="W10" s="294"/>
      <c r="X10" s="294"/>
      <c r="Y10" s="294"/>
      <c r="Z10" s="294"/>
    </row>
    <row r="11" spans="1:26" s="295" customFormat="1" ht="21" customHeight="1" x14ac:dyDescent="0.3">
      <c r="A11" s="296"/>
      <c r="B11" s="300"/>
      <c r="C11" s="298"/>
      <c r="D11" s="299"/>
      <c r="E11" s="296"/>
      <c r="F11" s="219" t="s">
        <v>270</v>
      </c>
      <c r="G11" s="304" t="s">
        <v>18</v>
      </c>
      <c r="H11" s="307"/>
      <c r="I11" s="219" t="s">
        <v>270</v>
      </c>
      <c r="J11" s="219" t="s">
        <v>270</v>
      </c>
      <c r="K11" s="219" t="s">
        <v>270</v>
      </c>
      <c r="L11" s="219" t="s">
        <v>270</v>
      </c>
      <c r="M11" s="306">
        <v>20</v>
      </c>
      <c r="N11" s="306"/>
      <c r="O11" s="308"/>
      <c r="P11" s="314">
        <v>20</v>
      </c>
      <c r="Q11" s="307"/>
      <c r="R11" s="307"/>
      <c r="S11" s="314">
        <v>90</v>
      </c>
      <c r="T11" s="294"/>
      <c r="U11" s="294"/>
      <c r="V11" s="294"/>
      <c r="W11" s="294"/>
      <c r="X11" s="294"/>
      <c r="Y11" s="294"/>
      <c r="Z11" s="294"/>
    </row>
    <row r="12" spans="1:26" s="295" customFormat="1" ht="21" customHeight="1" x14ac:dyDescent="0.3">
      <c r="A12" s="296"/>
      <c r="B12" s="300"/>
      <c r="C12" s="298"/>
      <c r="D12" s="299"/>
      <c r="E12" s="296"/>
      <c r="F12" s="303"/>
      <c r="G12" s="304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294"/>
      <c r="U12" s="294"/>
      <c r="V12" s="294"/>
      <c r="W12" s="294"/>
      <c r="X12" s="294"/>
      <c r="Y12" s="294"/>
      <c r="Z12" s="294"/>
    </row>
    <row r="13" spans="1:26" s="266" customFormat="1" ht="21" customHeight="1" x14ac:dyDescent="0.5">
      <c r="A13" s="245"/>
      <c r="B13" s="246"/>
      <c r="C13" s="247"/>
      <c r="D13" s="248"/>
      <c r="E13" s="245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26" s="267" customFormat="1" ht="21" customHeight="1" x14ac:dyDescent="0.5">
      <c r="A14" s="219">
        <v>2</v>
      </c>
      <c r="B14" s="249" t="s">
        <v>266</v>
      </c>
      <c r="C14" s="220"/>
      <c r="D14" s="250"/>
      <c r="E14" s="219" t="s">
        <v>21</v>
      </c>
      <c r="F14" s="310">
        <v>2</v>
      </c>
      <c r="G14" s="268" t="s">
        <v>17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1">
        <v>2</v>
      </c>
    </row>
    <row r="15" spans="1:26" s="267" customFormat="1" ht="21" customHeight="1" x14ac:dyDescent="0.5">
      <c r="A15" s="219"/>
      <c r="B15" s="323"/>
      <c r="C15" s="220"/>
      <c r="D15" s="250"/>
      <c r="E15" s="219"/>
      <c r="F15" s="219" t="s">
        <v>270</v>
      </c>
      <c r="G15" s="268" t="s">
        <v>18</v>
      </c>
      <c r="H15" s="2"/>
      <c r="I15" s="219" t="s">
        <v>270</v>
      </c>
      <c r="J15" s="219" t="s">
        <v>270</v>
      </c>
      <c r="K15" s="219" t="s">
        <v>270</v>
      </c>
      <c r="L15" s="219" t="s">
        <v>270</v>
      </c>
      <c r="M15" s="219">
        <v>10.15</v>
      </c>
      <c r="N15" s="219"/>
      <c r="O15" s="2"/>
      <c r="P15" s="315">
        <v>-28.79</v>
      </c>
      <c r="Q15" s="2"/>
      <c r="R15" s="2"/>
      <c r="S15" s="315">
        <v>-10.51</v>
      </c>
    </row>
    <row r="16" spans="1:26" s="279" customFormat="1" ht="21" customHeight="1" x14ac:dyDescent="0.5">
      <c r="A16" s="254"/>
      <c r="B16" s="324"/>
      <c r="C16" s="311"/>
      <c r="D16" s="257"/>
      <c r="E16" s="254"/>
      <c r="F16" s="312"/>
      <c r="G16" s="6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9" spans="4:4" x14ac:dyDescent="0.5">
      <c r="D19" s="325" t="s">
        <v>283</v>
      </c>
    </row>
    <row r="20" spans="4:4" x14ac:dyDescent="0.5">
      <c r="D20" s="325" t="s">
        <v>282</v>
      </c>
    </row>
    <row r="21" spans="4:4" x14ac:dyDescent="0.5">
      <c r="D21" s="325" t="s">
        <v>286</v>
      </c>
    </row>
    <row r="24" spans="4:4" x14ac:dyDescent="0.5">
      <c r="D24" s="325" t="s">
        <v>284</v>
      </c>
    </row>
    <row r="25" spans="4:4" x14ac:dyDescent="0.5">
      <c r="D25" s="325" t="s">
        <v>287</v>
      </c>
    </row>
    <row r="26" spans="4:4" x14ac:dyDescent="0.5">
      <c r="D26" s="325" t="s">
        <v>285</v>
      </c>
    </row>
    <row r="28" spans="4:4" x14ac:dyDescent="0.5">
      <c r="D28" s="326" t="s">
        <v>288</v>
      </c>
    </row>
  </sheetData>
  <mergeCells count="12">
    <mergeCell ref="B8:D8"/>
    <mergeCell ref="H8:S8"/>
    <mergeCell ref="A1:S1"/>
    <mergeCell ref="B6:D6"/>
    <mergeCell ref="F6:G7"/>
    <mergeCell ref="H6:J6"/>
    <mergeCell ref="K6:M6"/>
    <mergeCell ref="N6:P6"/>
    <mergeCell ref="Q6:S6"/>
    <mergeCell ref="B7:D7"/>
    <mergeCell ref="A2:S2"/>
    <mergeCell ref="A3:S3"/>
  </mergeCells>
  <printOptions horizontalCentered="1"/>
  <pageMargins left="0.51181102362204722" right="0.51181102362204722" top="0.74803149606299213" bottom="0.74803149606299213" header="0.74803149606299213" footer="0.23622047244094491"/>
  <pageSetup paperSize="9" scale="85" fitToHeight="0" orientation="landscape" r:id="rId1"/>
  <headerFooter alignWithMargins="0">
    <oddFooter>&amp;R&amp;"Angsana New,Regular"แผน-ผลการปฏิบัติการ   2564...&amp;P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19"/>
  <sheetViews>
    <sheetView view="pageLayout" topLeftCell="A4" zoomScaleNormal="130" zoomScaleSheetLayoutView="115" workbookViewId="0">
      <selection activeCell="J14" sqref="J14"/>
    </sheetView>
  </sheetViews>
  <sheetFormatPr defaultColWidth="9.140625" defaultRowHeight="18.75" x14ac:dyDescent="0.5"/>
  <cols>
    <col min="1" max="1" width="8.5703125" style="241" customWidth="1"/>
    <col min="2" max="2" width="3.28515625" style="241" customWidth="1"/>
    <col min="3" max="3" width="6.42578125" style="241" customWidth="1"/>
    <col min="4" max="4" width="49.7109375" style="241" customWidth="1"/>
    <col min="5" max="5" width="8.5703125" style="241" customWidth="1"/>
    <col min="6" max="6" width="8.42578125" style="241" customWidth="1"/>
    <col min="7" max="7" width="5.7109375" style="241" customWidth="1"/>
    <col min="8" max="8" width="6.85546875" style="241" customWidth="1"/>
    <col min="9" max="9" width="7" style="241" customWidth="1"/>
    <col min="10" max="17" width="6.85546875" style="241" customWidth="1"/>
    <col min="18" max="18" width="7.28515625" style="241" bestFit="1" customWidth="1"/>
    <col min="19" max="19" width="6.85546875" style="241" customWidth="1"/>
    <col min="20" max="20" width="10.28515625" style="221" bestFit="1" customWidth="1"/>
    <col min="21" max="21" width="10.5703125" style="221" bestFit="1" customWidth="1"/>
    <col min="22" max="22" width="11.28515625" style="221" bestFit="1" customWidth="1"/>
    <col min="23" max="16384" width="9.140625" style="221"/>
  </cols>
  <sheetData>
    <row r="1" spans="1:22" s="238" customFormat="1" ht="23.25" x14ac:dyDescent="0.5">
      <c r="A1" s="348" t="s">
        <v>268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168"/>
      <c r="U1" s="168"/>
      <c r="V1" s="168"/>
    </row>
    <row r="2" spans="1:22" s="238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168"/>
    </row>
    <row r="3" spans="1:22" s="25" customFormat="1" ht="23.25" x14ac:dyDescent="0.5">
      <c r="A3" s="348" t="s">
        <v>248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264"/>
    </row>
    <row r="4" spans="1:22" s="238" customFormat="1" ht="23.25" x14ac:dyDescent="0.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9"/>
      <c r="L4" s="237"/>
      <c r="M4" s="237"/>
      <c r="N4" s="237"/>
      <c r="O4" s="237"/>
      <c r="P4" s="237"/>
      <c r="Q4" s="237"/>
      <c r="R4" s="237"/>
      <c r="S4" s="237"/>
    </row>
    <row r="5" spans="1:22" s="242" customFormat="1" ht="21" customHeight="1" x14ac:dyDescent="0.5">
      <c r="A5" s="240" t="s">
        <v>257</v>
      </c>
      <c r="B5" s="241"/>
      <c r="C5" s="241"/>
      <c r="D5" s="241"/>
      <c r="E5" s="241"/>
      <c r="F5" s="241"/>
      <c r="G5" s="241"/>
      <c r="H5" s="239"/>
      <c r="I5" s="239"/>
      <c r="J5" s="241"/>
      <c r="K5" s="239"/>
      <c r="L5" s="241"/>
      <c r="M5" s="239"/>
      <c r="N5" s="241"/>
      <c r="O5" s="241"/>
      <c r="P5" s="241"/>
      <c r="Q5" s="241"/>
      <c r="R5" s="239"/>
      <c r="S5" s="241"/>
    </row>
    <row r="6" spans="1:22" s="241" customFormat="1" ht="21" customHeight="1" x14ac:dyDescent="0.5">
      <c r="A6" s="243" t="s">
        <v>0</v>
      </c>
      <c r="B6" s="391" t="s">
        <v>259</v>
      </c>
      <c r="C6" s="392"/>
      <c r="D6" s="393"/>
      <c r="E6" s="243" t="s">
        <v>19</v>
      </c>
      <c r="F6" s="394" t="s">
        <v>34</v>
      </c>
      <c r="G6" s="395"/>
      <c r="H6" s="398" t="s">
        <v>1</v>
      </c>
      <c r="I6" s="399"/>
      <c r="J6" s="400"/>
      <c r="K6" s="398" t="s">
        <v>14</v>
      </c>
      <c r="L6" s="399"/>
      <c r="M6" s="400"/>
      <c r="N6" s="398" t="s">
        <v>15</v>
      </c>
      <c r="O6" s="399"/>
      <c r="P6" s="400"/>
      <c r="Q6" s="398" t="s">
        <v>16</v>
      </c>
      <c r="R6" s="399"/>
      <c r="S6" s="400"/>
      <c r="T6" s="34"/>
    </row>
    <row r="7" spans="1:22" s="241" customFormat="1" ht="21" customHeight="1" x14ac:dyDescent="0.5">
      <c r="A7" s="244" t="s">
        <v>244</v>
      </c>
      <c r="B7" s="401"/>
      <c r="C7" s="402"/>
      <c r="D7" s="403"/>
      <c r="E7" s="244" t="s">
        <v>20</v>
      </c>
      <c r="F7" s="396"/>
      <c r="G7" s="397"/>
      <c r="H7" s="243" t="s">
        <v>2</v>
      </c>
      <c r="I7" s="243" t="s">
        <v>3</v>
      </c>
      <c r="J7" s="243" t="s">
        <v>4</v>
      </c>
      <c r="K7" s="243" t="s">
        <v>5</v>
      </c>
      <c r="L7" s="243" t="s">
        <v>6</v>
      </c>
      <c r="M7" s="243" t="s">
        <v>7</v>
      </c>
      <c r="N7" s="243" t="s">
        <v>8</v>
      </c>
      <c r="O7" s="243" t="s">
        <v>9</v>
      </c>
      <c r="P7" s="243" t="s">
        <v>10</v>
      </c>
      <c r="Q7" s="243" t="s">
        <v>11</v>
      </c>
      <c r="R7" s="243" t="s">
        <v>12</v>
      </c>
      <c r="S7" s="243" t="s">
        <v>13</v>
      </c>
    </row>
    <row r="8" spans="1:22" s="241" customFormat="1" ht="21" customHeight="1" x14ac:dyDescent="0.5">
      <c r="A8" s="301" t="s">
        <v>138</v>
      </c>
      <c r="B8" s="387" t="s">
        <v>133</v>
      </c>
      <c r="C8" s="387"/>
      <c r="D8" s="387"/>
      <c r="E8" s="301" t="s">
        <v>134</v>
      </c>
      <c r="F8" s="301" t="s">
        <v>140</v>
      </c>
      <c r="G8" s="301" t="s">
        <v>141</v>
      </c>
      <c r="H8" s="388" t="s">
        <v>142</v>
      </c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0"/>
    </row>
    <row r="9" spans="1:22" s="241" customFormat="1" ht="21" customHeight="1" x14ac:dyDescent="0.5">
      <c r="A9" s="245"/>
      <c r="B9" s="246"/>
      <c r="C9" s="247"/>
      <c r="D9" s="248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</row>
    <row r="10" spans="1:22" s="241" customFormat="1" ht="21" customHeight="1" x14ac:dyDescent="0.5">
      <c r="A10" s="219">
        <v>1</v>
      </c>
      <c r="B10" s="249" t="s">
        <v>261</v>
      </c>
      <c r="C10" s="220"/>
      <c r="D10" s="250"/>
      <c r="E10" s="219" t="s">
        <v>263</v>
      </c>
      <c r="F10" s="261">
        <v>4</v>
      </c>
      <c r="G10" s="251" t="s">
        <v>17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302">
        <v>4</v>
      </c>
    </row>
    <row r="11" spans="1:22" s="241" customFormat="1" ht="21" customHeight="1" x14ac:dyDescent="0.5">
      <c r="A11" s="219"/>
      <c r="B11" s="249" t="s">
        <v>262</v>
      </c>
      <c r="C11" s="220"/>
      <c r="D11" s="250"/>
      <c r="E11" s="219"/>
      <c r="F11" s="219" t="s">
        <v>270</v>
      </c>
      <c r="G11" s="251" t="s">
        <v>18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>
        <v>3</v>
      </c>
    </row>
    <row r="12" spans="1:22" s="241" customFormat="1" ht="21" customHeight="1" x14ac:dyDescent="0.5">
      <c r="A12" s="219"/>
      <c r="B12" s="262"/>
      <c r="C12" s="220"/>
      <c r="D12" s="250"/>
      <c r="E12" s="219"/>
      <c r="F12" s="261"/>
      <c r="G12" s="251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</row>
    <row r="13" spans="1:22" s="279" customFormat="1" ht="21" customHeight="1" x14ac:dyDescent="0.5">
      <c r="A13" s="219">
        <v>2</v>
      </c>
      <c r="B13" s="249" t="s">
        <v>264</v>
      </c>
      <c r="C13" s="220"/>
      <c r="D13" s="250"/>
      <c r="E13" s="219" t="s">
        <v>263</v>
      </c>
      <c r="F13" s="261">
        <v>4</v>
      </c>
      <c r="G13" s="251" t="s">
        <v>17</v>
      </c>
      <c r="H13" s="252"/>
      <c r="I13" s="252"/>
      <c r="J13" s="302">
        <v>4</v>
      </c>
      <c r="K13" s="252"/>
      <c r="L13" s="252"/>
      <c r="M13" s="302">
        <v>4</v>
      </c>
      <c r="N13" s="252"/>
      <c r="O13" s="252"/>
      <c r="P13" s="302">
        <v>4</v>
      </c>
      <c r="Q13" s="252"/>
      <c r="R13" s="252"/>
      <c r="S13" s="302">
        <v>4</v>
      </c>
    </row>
    <row r="14" spans="1:22" s="279" customFormat="1" ht="21" customHeight="1" x14ac:dyDescent="0.5">
      <c r="A14" s="219"/>
      <c r="B14" s="253"/>
      <c r="C14" s="220"/>
      <c r="D14" s="250"/>
      <c r="E14" s="219"/>
      <c r="F14" s="261">
        <v>3</v>
      </c>
      <c r="G14" s="251" t="s">
        <v>18</v>
      </c>
      <c r="H14" s="219">
        <v>3</v>
      </c>
      <c r="I14" s="219">
        <v>3</v>
      </c>
      <c r="J14" s="219">
        <v>5</v>
      </c>
      <c r="K14" s="313">
        <v>3</v>
      </c>
      <c r="L14" s="313">
        <v>3</v>
      </c>
      <c r="M14" s="313">
        <v>3</v>
      </c>
      <c r="N14" s="313">
        <v>3</v>
      </c>
      <c r="O14" s="313">
        <v>3</v>
      </c>
      <c r="P14" s="313">
        <v>3</v>
      </c>
      <c r="Q14" s="313">
        <v>3</v>
      </c>
      <c r="R14" s="313">
        <v>3</v>
      </c>
      <c r="S14" s="313">
        <v>3</v>
      </c>
    </row>
    <row r="15" spans="1:22" s="241" customFormat="1" ht="21" customHeight="1" x14ac:dyDescent="0.5">
      <c r="A15" s="219"/>
      <c r="B15" s="249"/>
      <c r="C15" s="220"/>
      <c r="D15" s="250"/>
      <c r="E15" s="219"/>
      <c r="F15" s="261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</row>
    <row r="16" spans="1:22" s="279" customFormat="1" ht="21" customHeight="1" x14ac:dyDescent="0.5">
      <c r="A16" s="219">
        <v>3</v>
      </c>
      <c r="B16" s="249" t="s">
        <v>265</v>
      </c>
      <c r="C16" s="220"/>
      <c r="D16" s="250"/>
      <c r="E16" s="219" t="s">
        <v>263</v>
      </c>
      <c r="F16" s="261">
        <v>4</v>
      </c>
      <c r="G16" s="251" t="s">
        <v>17</v>
      </c>
      <c r="H16" s="252"/>
      <c r="I16" s="252"/>
      <c r="J16" s="302">
        <v>4</v>
      </c>
      <c r="K16" s="252"/>
      <c r="L16" s="252"/>
      <c r="M16" s="302">
        <v>4</v>
      </c>
      <c r="N16" s="252"/>
      <c r="O16" s="252"/>
      <c r="P16" s="302">
        <v>4</v>
      </c>
      <c r="Q16" s="252"/>
      <c r="R16" s="252"/>
      <c r="S16" s="302">
        <v>4</v>
      </c>
    </row>
    <row r="17" spans="1:19" s="279" customFormat="1" ht="21" customHeight="1" x14ac:dyDescent="0.5">
      <c r="A17" s="219"/>
      <c r="B17" s="253"/>
      <c r="C17" s="220"/>
      <c r="D17" s="250"/>
      <c r="E17" s="219"/>
      <c r="F17" s="261">
        <v>3</v>
      </c>
      <c r="G17" s="251" t="s">
        <v>18</v>
      </c>
      <c r="H17" s="219">
        <v>4</v>
      </c>
      <c r="I17" s="313">
        <v>3</v>
      </c>
      <c r="J17" s="313">
        <v>3</v>
      </c>
      <c r="K17" s="313">
        <v>3</v>
      </c>
      <c r="L17" s="313">
        <v>4</v>
      </c>
      <c r="M17" s="313">
        <v>4</v>
      </c>
      <c r="N17" s="313">
        <v>3</v>
      </c>
      <c r="O17" s="313">
        <v>4</v>
      </c>
      <c r="P17" s="313">
        <v>3</v>
      </c>
      <c r="Q17" s="313">
        <v>3</v>
      </c>
      <c r="R17" s="313">
        <v>3</v>
      </c>
      <c r="S17" s="313">
        <v>4</v>
      </c>
    </row>
    <row r="18" spans="1:19" s="241" customFormat="1" ht="21" customHeight="1" x14ac:dyDescent="0.5">
      <c r="A18" s="219"/>
      <c r="B18" s="249"/>
      <c r="C18" s="220"/>
      <c r="D18" s="250"/>
      <c r="E18" s="219"/>
      <c r="F18" s="261"/>
      <c r="G18" s="251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</row>
    <row r="19" spans="1:19" ht="21" customHeight="1" x14ac:dyDescent="0.5">
      <c r="A19" s="254"/>
      <c r="B19" s="255"/>
      <c r="C19" s="256"/>
      <c r="D19" s="257"/>
      <c r="E19" s="258"/>
      <c r="F19" s="259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</sheetData>
  <mergeCells count="12">
    <mergeCell ref="A1:S1"/>
    <mergeCell ref="A2:S2"/>
    <mergeCell ref="A3:S3"/>
    <mergeCell ref="B7:D7"/>
    <mergeCell ref="B8:D8"/>
    <mergeCell ref="H8:S8"/>
    <mergeCell ref="B6:D6"/>
    <mergeCell ref="F6:G7"/>
    <mergeCell ref="H6:J6"/>
    <mergeCell ref="K6:M6"/>
    <mergeCell ref="N6:P6"/>
    <mergeCell ref="Q6:S6"/>
  </mergeCells>
  <conditionalFormatting sqref="V8:V9">
    <cfRule type="iconSet" priority="2">
      <iconSet showValue="0">
        <cfvo type="percent" val="0"/>
        <cfvo type="num" val="60"/>
        <cfvo type="num" val="70"/>
      </iconSet>
    </cfRule>
  </conditionalFormatting>
  <conditionalFormatting sqref="V6:V7">
    <cfRule type="iconSet" priority="1">
      <iconSet showValue="0">
        <cfvo type="percent" val="0"/>
        <cfvo type="num" val="60"/>
        <cfvo type="num" val="70"/>
      </iconSet>
    </cfRule>
  </conditionalFormatting>
  <printOptions horizontalCentered="1"/>
  <pageMargins left="0.51181102362204722" right="0.51181102362204722" top="0.74803149606299213" bottom="0.74803149606299213" header="0.74803149606299213" footer="0.23622047244094491"/>
  <pageSetup paperSize="9" scale="85" fitToHeight="0" orientation="landscape" r:id="rId1"/>
  <headerFooter alignWithMargins="0">
    <oddFooter>&amp;R&amp;"Angsana New,Regular"แผน-ผลการปฏิบัติการ   2564...&amp;P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T101"/>
  <sheetViews>
    <sheetView view="pageLayout" topLeftCell="A5" zoomScaleNormal="80" zoomScaleSheetLayoutView="130" workbookViewId="0">
      <selection activeCell="F26" sqref="F26"/>
    </sheetView>
  </sheetViews>
  <sheetFormatPr defaultColWidth="9.140625" defaultRowHeight="18.75" x14ac:dyDescent="0.5"/>
  <cols>
    <col min="1" max="1" width="8.5703125" style="6" customWidth="1"/>
    <col min="2" max="2" width="51.5703125" style="6" customWidth="1"/>
    <col min="3" max="5" width="8.5703125" style="6" customWidth="1"/>
    <col min="6" max="17" width="8.7109375" style="6" customWidth="1"/>
    <col min="18" max="18" width="10.28515625" style="18" bestFit="1" customWidth="1"/>
    <col min="19" max="19" width="10.5703125" style="18" bestFit="1" customWidth="1"/>
    <col min="20" max="20" width="11.28515625" style="18" bestFit="1" customWidth="1"/>
    <col min="21" max="16384" width="9.140625" style="18"/>
  </cols>
  <sheetData>
    <row r="1" spans="1:20" s="25" customFormat="1" ht="23.25" x14ac:dyDescent="0.5">
      <c r="A1" s="348" t="s">
        <v>268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168"/>
      <c r="S1" s="168"/>
      <c r="T1" s="168"/>
    </row>
    <row r="2" spans="1:20" s="25" customFormat="1" ht="23.25" x14ac:dyDescent="0.5">
      <c r="A2" s="348" t="s">
        <v>267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168"/>
    </row>
    <row r="3" spans="1:20" s="25" customFormat="1" ht="23.25" x14ac:dyDescent="0.5">
      <c r="A3" s="348" t="s">
        <v>245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264"/>
    </row>
    <row r="4" spans="1:20" s="25" customFormat="1" ht="23.25" x14ac:dyDescent="0.5">
      <c r="A4" s="264"/>
      <c r="B4" s="264"/>
      <c r="C4" s="264"/>
      <c r="D4" s="264"/>
      <c r="E4" s="264"/>
      <c r="F4" s="264"/>
      <c r="G4" s="264"/>
      <c r="H4" s="264"/>
      <c r="I4" s="26"/>
      <c r="J4" s="264"/>
      <c r="K4" s="264"/>
      <c r="L4" s="264"/>
      <c r="M4" s="264"/>
      <c r="N4" s="264"/>
      <c r="O4" s="264"/>
      <c r="P4" s="264"/>
      <c r="Q4" s="264"/>
    </row>
    <row r="5" spans="1:20" s="6" customFormat="1" x14ac:dyDescent="0.5">
      <c r="A5" s="278" t="s">
        <v>0</v>
      </c>
      <c r="B5" s="275" t="s">
        <v>150</v>
      </c>
      <c r="C5" s="278" t="s">
        <v>19</v>
      </c>
      <c r="D5" s="367" t="s">
        <v>34</v>
      </c>
      <c r="E5" s="404"/>
      <c r="F5" s="352" t="s">
        <v>1</v>
      </c>
      <c r="G5" s="357"/>
      <c r="H5" s="353"/>
      <c r="I5" s="352" t="s">
        <v>14</v>
      </c>
      <c r="J5" s="357"/>
      <c r="K5" s="353"/>
      <c r="L5" s="352" t="s">
        <v>15</v>
      </c>
      <c r="M5" s="357"/>
      <c r="N5" s="353"/>
      <c r="O5" s="352" t="s">
        <v>16</v>
      </c>
      <c r="P5" s="357"/>
      <c r="Q5" s="353"/>
      <c r="R5" s="34"/>
    </row>
    <row r="6" spans="1:20" s="6" customFormat="1" x14ac:dyDescent="0.5">
      <c r="A6" s="7" t="s">
        <v>244</v>
      </c>
      <c r="B6" s="276"/>
      <c r="C6" s="7" t="s">
        <v>20</v>
      </c>
      <c r="D6" s="375"/>
      <c r="E6" s="405"/>
      <c r="F6" s="278" t="s">
        <v>2</v>
      </c>
      <c r="G6" s="278" t="s">
        <v>3</v>
      </c>
      <c r="H6" s="278" t="s">
        <v>4</v>
      </c>
      <c r="I6" s="278" t="s">
        <v>5</v>
      </c>
      <c r="J6" s="278" t="s">
        <v>6</v>
      </c>
      <c r="K6" s="278" t="s">
        <v>7</v>
      </c>
      <c r="L6" s="278" t="s">
        <v>8</v>
      </c>
      <c r="M6" s="278" t="s">
        <v>9</v>
      </c>
      <c r="N6" s="278" t="s">
        <v>10</v>
      </c>
      <c r="O6" s="278" t="s">
        <v>11</v>
      </c>
      <c r="P6" s="278" t="s">
        <v>12</v>
      </c>
      <c r="Q6" s="278" t="s">
        <v>13</v>
      </c>
    </row>
    <row r="7" spans="1:20" s="6" customFormat="1" x14ac:dyDescent="0.5">
      <c r="A7" s="277" t="s">
        <v>138</v>
      </c>
      <c r="B7" s="272" t="s">
        <v>133</v>
      </c>
      <c r="C7" s="277" t="s">
        <v>134</v>
      </c>
      <c r="D7" s="277" t="s">
        <v>140</v>
      </c>
      <c r="E7" s="277" t="s">
        <v>141</v>
      </c>
      <c r="F7" s="329" t="s">
        <v>142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1"/>
    </row>
    <row r="8" spans="1:20" s="6" customFormat="1" x14ac:dyDescent="0.5">
      <c r="A8" s="2"/>
      <c r="B8" s="249" t="s">
        <v>250</v>
      </c>
      <c r="C8" s="2"/>
      <c r="D8" s="268"/>
      <c r="E8" s="26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20" s="6" customFormat="1" x14ac:dyDescent="0.5">
      <c r="A9" s="2"/>
      <c r="B9" s="249" t="s">
        <v>80</v>
      </c>
      <c r="C9" s="219" t="s">
        <v>71</v>
      </c>
      <c r="D9" s="252">
        <f>SUM(D10+D11)</f>
        <v>1.7241</v>
      </c>
      <c r="E9" s="252" t="s">
        <v>17</v>
      </c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</row>
    <row r="10" spans="1:20" s="6" customFormat="1" x14ac:dyDescent="0.5">
      <c r="A10" s="2"/>
      <c r="B10" s="262"/>
      <c r="C10" s="219"/>
      <c r="D10" s="252">
        <f>SUM(F10:Q10)</f>
        <v>0</v>
      </c>
      <c r="E10" s="283" t="s">
        <v>251</v>
      </c>
      <c r="F10" s="252">
        <f>SUM(F17)</f>
        <v>0</v>
      </c>
      <c r="G10" s="252">
        <f t="shared" ref="G10:Q10" si="0">SUM(G17)</f>
        <v>0</v>
      </c>
      <c r="H10" s="252">
        <f t="shared" si="0"/>
        <v>0</v>
      </c>
      <c r="I10" s="252">
        <f t="shared" si="0"/>
        <v>0</v>
      </c>
      <c r="J10" s="252">
        <f t="shared" si="0"/>
        <v>0</v>
      </c>
      <c r="K10" s="252">
        <f t="shared" si="0"/>
        <v>0</v>
      </c>
      <c r="L10" s="252">
        <f t="shared" si="0"/>
        <v>0</v>
      </c>
      <c r="M10" s="252">
        <f t="shared" si="0"/>
        <v>0</v>
      </c>
      <c r="N10" s="252">
        <f t="shared" si="0"/>
        <v>0</v>
      </c>
      <c r="O10" s="252">
        <f t="shared" si="0"/>
        <v>0</v>
      </c>
      <c r="P10" s="252">
        <f t="shared" si="0"/>
        <v>0</v>
      </c>
      <c r="Q10" s="252">
        <f t="shared" si="0"/>
        <v>0</v>
      </c>
    </row>
    <row r="11" spans="1:20" s="6" customFormat="1" x14ac:dyDescent="0.5">
      <c r="A11" s="2"/>
      <c r="B11" s="262"/>
      <c r="C11" s="219"/>
      <c r="D11" s="252">
        <f>SUM(F11:Q11)</f>
        <v>1.7241</v>
      </c>
      <c r="E11" s="284" t="s">
        <v>252</v>
      </c>
      <c r="F11" s="252">
        <f>SUM(F18)</f>
        <v>0.1148</v>
      </c>
      <c r="G11" s="252">
        <f t="shared" ref="G11:Q11" si="1">SUM(G18)</f>
        <v>0.1147</v>
      </c>
      <c r="H11" s="252">
        <f t="shared" si="1"/>
        <v>0.11459999999999999</v>
      </c>
      <c r="I11" s="252">
        <f t="shared" si="1"/>
        <v>0.1721</v>
      </c>
      <c r="J11" s="252">
        <f t="shared" si="1"/>
        <v>0.1721</v>
      </c>
      <c r="K11" s="252">
        <f t="shared" si="1"/>
        <v>0.17199999999999999</v>
      </c>
      <c r="L11" s="252">
        <f t="shared" si="1"/>
        <v>0.1757</v>
      </c>
      <c r="M11" s="252">
        <f t="shared" si="1"/>
        <v>0.17199999999999999</v>
      </c>
      <c r="N11" s="252">
        <f t="shared" si="1"/>
        <v>0.17199999999999999</v>
      </c>
      <c r="O11" s="252">
        <f t="shared" si="1"/>
        <v>0.1148</v>
      </c>
      <c r="P11" s="252">
        <f t="shared" si="1"/>
        <v>0.1147</v>
      </c>
      <c r="Q11" s="252">
        <f t="shared" si="1"/>
        <v>0.11459999999999999</v>
      </c>
    </row>
    <row r="12" spans="1:20" s="6" customFormat="1" x14ac:dyDescent="0.5">
      <c r="A12" s="2"/>
      <c r="B12" s="262"/>
      <c r="C12" s="219"/>
      <c r="D12" s="219"/>
      <c r="E12" s="252" t="s">
        <v>18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</row>
    <row r="13" spans="1:20" s="6" customFormat="1" x14ac:dyDescent="0.5">
      <c r="A13" s="2"/>
      <c r="B13" s="262"/>
      <c r="C13" s="219"/>
      <c r="D13" s="219"/>
      <c r="E13" s="283" t="s">
        <v>251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</row>
    <row r="14" spans="1:20" s="6" customFormat="1" x14ac:dyDescent="0.5">
      <c r="A14" s="2"/>
      <c r="B14" s="262"/>
      <c r="C14" s="219"/>
      <c r="D14" s="219"/>
      <c r="E14" s="284" t="s">
        <v>252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</row>
    <row r="15" spans="1:20" s="6" customFormat="1" x14ac:dyDescent="0.5">
      <c r="A15" s="2"/>
      <c r="B15" s="262"/>
      <c r="C15" s="219"/>
      <c r="D15" s="219"/>
      <c r="E15" s="284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20" s="6" customFormat="1" x14ac:dyDescent="0.5">
      <c r="A16" s="2"/>
      <c r="B16" s="249" t="s">
        <v>253</v>
      </c>
      <c r="C16" s="219" t="s">
        <v>71</v>
      </c>
      <c r="D16" s="252">
        <f>SUM(D17+D18)</f>
        <v>1.7241</v>
      </c>
      <c r="E16" s="252" t="s">
        <v>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</row>
    <row r="17" spans="1:17" s="6" customFormat="1" x14ac:dyDescent="0.5">
      <c r="A17" s="2"/>
      <c r="B17" s="262"/>
      <c r="C17" s="219"/>
      <c r="D17" s="252">
        <f>SUM(F17:Q17)</f>
        <v>0</v>
      </c>
      <c r="E17" s="283" t="s">
        <v>251</v>
      </c>
      <c r="F17" s="252">
        <f>F24</f>
        <v>0</v>
      </c>
      <c r="G17" s="252">
        <f t="shared" ref="G17:Q17" si="2">G24</f>
        <v>0</v>
      </c>
      <c r="H17" s="252">
        <f t="shared" si="2"/>
        <v>0</v>
      </c>
      <c r="I17" s="252">
        <f t="shared" si="2"/>
        <v>0</v>
      </c>
      <c r="J17" s="252">
        <f t="shared" si="2"/>
        <v>0</v>
      </c>
      <c r="K17" s="252">
        <f t="shared" si="2"/>
        <v>0</v>
      </c>
      <c r="L17" s="252">
        <f t="shared" si="2"/>
        <v>0</v>
      </c>
      <c r="M17" s="252">
        <f t="shared" si="2"/>
        <v>0</v>
      </c>
      <c r="N17" s="252">
        <f t="shared" si="2"/>
        <v>0</v>
      </c>
      <c r="O17" s="252">
        <f t="shared" si="2"/>
        <v>0</v>
      </c>
      <c r="P17" s="252">
        <f t="shared" si="2"/>
        <v>0</v>
      </c>
      <c r="Q17" s="252">
        <f t="shared" si="2"/>
        <v>0</v>
      </c>
    </row>
    <row r="18" spans="1:17" s="6" customFormat="1" x14ac:dyDescent="0.5">
      <c r="A18" s="2"/>
      <c r="B18" s="262"/>
      <c r="C18" s="219"/>
      <c r="D18" s="252">
        <f>SUM(F18:Q18)</f>
        <v>1.7241</v>
      </c>
      <c r="E18" s="284" t="s">
        <v>252</v>
      </c>
      <c r="F18" s="252">
        <f>F25</f>
        <v>0.1148</v>
      </c>
      <c r="G18" s="252">
        <f t="shared" ref="G18:Q18" si="3">G25</f>
        <v>0.1147</v>
      </c>
      <c r="H18" s="252">
        <f t="shared" si="3"/>
        <v>0.11459999999999999</v>
      </c>
      <c r="I18" s="252">
        <f t="shared" si="3"/>
        <v>0.1721</v>
      </c>
      <c r="J18" s="252">
        <f t="shared" si="3"/>
        <v>0.1721</v>
      </c>
      <c r="K18" s="252">
        <f t="shared" si="3"/>
        <v>0.17199999999999999</v>
      </c>
      <c r="L18" s="252">
        <f t="shared" si="3"/>
        <v>0.1757</v>
      </c>
      <c r="M18" s="252">
        <f t="shared" si="3"/>
        <v>0.17199999999999999</v>
      </c>
      <c r="N18" s="252">
        <f t="shared" si="3"/>
        <v>0.17199999999999999</v>
      </c>
      <c r="O18" s="252">
        <f t="shared" si="3"/>
        <v>0.1148</v>
      </c>
      <c r="P18" s="252">
        <f t="shared" si="3"/>
        <v>0.1147</v>
      </c>
      <c r="Q18" s="252">
        <f t="shared" si="3"/>
        <v>0.11459999999999999</v>
      </c>
    </row>
    <row r="19" spans="1:17" s="6" customFormat="1" x14ac:dyDescent="0.5">
      <c r="A19" s="2"/>
      <c r="B19" s="262"/>
      <c r="C19" s="219"/>
      <c r="D19" s="219"/>
      <c r="E19" s="252" t="s">
        <v>18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</row>
    <row r="20" spans="1:17" s="6" customFormat="1" x14ac:dyDescent="0.5">
      <c r="A20" s="2"/>
      <c r="B20" s="262"/>
      <c r="C20" s="219"/>
      <c r="D20" s="219"/>
      <c r="E20" s="283" t="s">
        <v>251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</row>
    <row r="21" spans="1:17" x14ac:dyDescent="0.5">
      <c r="A21" s="2"/>
      <c r="B21" s="219"/>
      <c r="C21" s="219"/>
      <c r="D21" s="219"/>
      <c r="E21" s="284" t="s">
        <v>252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</row>
    <row r="22" spans="1:17" x14ac:dyDescent="0.5">
      <c r="A22" s="2"/>
      <c r="B22" s="219"/>
      <c r="C22" s="219"/>
      <c r="D22" s="219"/>
      <c r="E22" s="284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x14ac:dyDescent="0.5">
      <c r="A23" s="2"/>
      <c r="B23" s="287" t="s">
        <v>254</v>
      </c>
      <c r="C23" s="285" t="s">
        <v>71</v>
      </c>
      <c r="D23" s="283">
        <f>SUM(D24+D25)</f>
        <v>1.7241</v>
      </c>
      <c r="E23" s="252" t="s">
        <v>17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</row>
    <row r="24" spans="1:17" x14ac:dyDescent="0.5">
      <c r="A24" s="2"/>
      <c r="B24" s="2"/>
      <c r="C24" s="285"/>
      <c r="D24" s="283">
        <f>SUM(F24:Q24)</f>
        <v>0</v>
      </c>
      <c r="E24" s="283" t="s">
        <v>251</v>
      </c>
      <c r="F24" s="283">
        <f>0/1000000</f>
        <v>0</v>
      </c>
      <c r="G24" s="283">
        <f t="shared" ref="G24:Q24" si="4">0/1000000</f>
        <v>0</v>
      </c>
      <c r="H24" s="283">
        <f t="shared" si="4"/>
        <v>0</v>
      </c>
      <c r="I24" s="283">
        <f t="shared" si="4"/>
        <v>0</v>
      </c>
      <c r="J24" s="283">
        <f t="shared" si="4"/>
        <v>0</v>
      </c>
      <c r="K24" s="283">
        <f t="shared" si="4"/>
        <v>0</v>
      </c>
      <c r="L24" s="283">
        <f t="shared" si="4"/>
        <v>0</v>
      </c>
      <c r="M24" s="283">
        <f t="shared" si="4"/>
        <v>0</v>
      </c>
      <c r="N24" s="283">
        <f t="shared" si="4"/>
        <v>0</v>
      </c>
      <c r="O24" s="283">
        <f t="shared" si="4"/>
        <v>0</v>
      </c>
      <c r="P24" s="283">
        <f t="shared" si="4"/>
        <v>0</v>
      </c>
      <c r="Q24" s="283">
        <f t="shared" si="4"/>
        <v>0</v>
      </c>
    </row>
    <row r="25" spans="1:17" x14ac:dyDescent="0.5">
      <c r="A25" s="2"/>
      <c r="B25" s="2"/>
      <c r="C25" s="285"/>
      <c r="D25" s="283">
        <f>SUM(F25:Q25)</f>
        <v>1.7241</v>
      </c>
      <c r="E25" s="284" t="s">
        <v>252</v>
      </c>
      <c r="F25" s="283">
        <f>114800/1000000</f>
        <v>0.1148</v>
      </c>
      <c r="G25" s="283">
        <f>114700/1000000</f>
        <v>0.1147</v>
      </c>
      <c r="H25" s="283">
        <f>114600/1000000</f>
        <v>0.11459999999999999</v>
      </c>
      <c r="I25" s="283">
        <f>172100/1000000</f>
        <v>0.1721</v>
      </c>
      <c r="J25" s="283">
        <f t="shared" ref="J25" si="5">172100/1000000</f>
        <v>0.1721</v>
      </c>
      <c r="K25" s="283">
        <f>172000/1000000</f>
        <v>0.17199999999999999</v>
      </c>
      <c r="L25" s="283">
        <f>175700/1000000</f>
        <v>0.1757</v>
      </c>
      <c r="M25" s="283">
        <f t="shared" ref="M25:N25" si="6">172000/1000000</f>
        <v>0.17199999999999999</v>
      </c>
      <c r="N25" s="283">
        <f t="shared" si="6"/>
        <v>0.17199999999999999</v>
      </c>
      <c r="O25" s="283">
        <f>114800/1000000</f>
        <v>0.1148</v>
      </c>
      <c r="P25" s="283">
        <f>114700/1000000</f>
        <v>0.1147</v>
      </c>
      <c r="Q25" s="283">
        <f>114600/1000000</f>
        <v>0.11459999999999999</v>
      </c>
    </row>
    <row r="26" spans="1:17" x14ac:dyDescent="0.5">
      <c r="A26" s="2"/>
      <c r="B26" s="2"/>
      <c r="C26" s="285"/>
      <c r="D26" s="285"/>
      <c r="E26" s="252" t="s">
        <v>18</v>
      </c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</row>
    <row r="27" spans="1:17" x14ac:dyDescent="0.5">
      <c r="A27" s="2"/>
      <c r="B27" s="2"/>
      <c r="C27" s="285"/>
      <c r="D27" s="285"/>
      <c r="E27" s="283" t="s">
        <v>251</v>
      </c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</row>
    <row r="28" spans="1:17" x14ac:dyDescent="0.5">
      <c r="A28" s="13"/>
      <c r="B28" s="13"/>
      <c r="C28" s="288"/>
      <c r="D28" s="283"/>
      <c r="E28" s="286" t="s">
        <v>252</v>
      </c>
      <c r="F28" s="289">
        <f>0/1000000</f>
        <v>0</v>
      </c>
      <c r="G28" s="289">
        <f>67010/1000000</f>
        <v>6.701E-2</v>
      </c>
      <c r="H28" s="289">
        <f>44765/1000000</f>
        <v>4.4764999999999999E-2</v>
      </c>
      <c r="I28" s="289">
        <f>43664.32/1000000</f>
        <v>4.366432E-2</v>
      </c>
      <c r="J28" s="289">
        <f>37575/1000000</f>
        <v>3.7574999999999997E-2</v>
      </c>
      <c r="K28" s="289">
        <f>44965/1000000</f>
        <v>4.4964999999999998E-2</v>
      </c>
      <c r="L28" s="289">
        <f>36720/1000000</f>
        <v>3.6720000000000003E-2</v>
      </c>
      <c r="M28" s="289">
        <f>31200/1000000</f>
        <v>3.1199999999999999E-2</v>
      </c>
      <c r="N28" s="289">
        <f>37940/1000000</f>
        <v>3.7940000000000002E-2</v>
      </c>
      <c r="O28" s="289">
        <f>34360/1000000</f>
        <v>3.4360000000000002E-2</v>
      </c>
      <c r="P28" s="289">
        <f>114379.52/1000000</f>
        <v>0.11437952</v>
      </c>
      <c r="Q28" s="289">
        <f>105849.86/1000000</f>
        <v>0.10584986</v>
      </c>
    </row>
    <row r="101" spans="1:17" x14ac:dyDescent="0.5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</row>
  </sheetData>
  <mergeCells count="9">
    <mergeCell ref="F7:Q7"/>
    <mergeCell ref="A1:Q1"/>
    <mergeCell ref="A2:Q2"/>
    <mergeCell ref="A3:Q3"/>
    <mergeCell ref="D5:E6"/>
    <mergeCell ref="F5:H5"/>
    <mergeCell ref="I5:K5"/>
    <mergeCell ref="L5:N5"/>
    <mergeCell ref="O5:Q5"/>
  </mergeCells>
  <printOptions horizontalCentered="1"/>
  <pageMargins left="0.51181102362204722" right="0.51181102362204722" top="0.74803149606299213" bottom="0.74803149606299213" header="0.74803149606299213" footer="0.23622047244094491"/>
  <pageSetup paperSize="9" scale="77" fitToHeight="0" orientation="landscape" r:id="rId1"/>
  <headerFooter alignWithMargins="0">
    <oddFooter>&amp;R&amp;"Angsana New,Regular"แผน-ผลการปฏิบัติการ   2564...&amp;P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คำอธิบาย</vt:lpstr>
      <vt:lpstr>สรุป</vt:lpstr>
      <vt:lpstr>Educational</vt:lpstr>
      <vt:lpstr>Academic</vt:lpstr>
      <vt:lpstr>Industrial</vt:lpstr>
      <vt:lpstr>Social</vt:lpstr>
      <vt:lpstr>3S</vt:lpstr>
      <vt:lpstr>นโยบายสถาบัน+วิสัยทัศน์ส่วนงาน</vt:lpstr>
      <vt:lpstr>สงป.</vt:lpstr>
      <vt:lpstr>Sheet1</vt:lpstr>
      <vt:lpstr>'3S'!Print_Area</vt:lpstr>
      <vt:lpstr>Academic!Print_Area</vt:lpstr>
      <vt:lpstr>Educational!Print_Area</vt:lpstr>
      <vt:lpstr>Industrial!Print_Area</vt:lpstr>
      <vt:lpstr>Social!Print_Area</vt:lpstr>
      <vt:lpstr>'นโยบายสถาบัน+วิสัยทัศน์ส่วนงาน'!Print_Area</vt:lpstr>
      <vt:lpstr>สงป.!Print_Area</vt:lpstr>
      <vt:lpstr>สรุป!Print_Area</vt:lpstr>
      <vt:lpstr>'3S'!Print_Titles</vt:lpstr>
      <vt:lpstr>Academic!Print_Titles</vt:lpstr>
      <vt:lpstr>Educational!Print_Titles</vt:lpstr>
      <vt:lpstr>Industrial!Print_Titles</vt:lpstr>
      <vt:lpstr>Social!Print_Titles</vt:lpstr>
      <vt:lpstr>'นโยบายสถาบัน+วิสัยทัศน์ส่วนงาน'!Print_Titles</vt:lpstr>
      <vt:lpstr>สงป.!Print_Titles</vt:lpstr>
      <vt:lpstr>สรุป!Print_Titles</vt:lpstr>
    </vt:vector>
  </TitlesOfParts>
  <Company>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SUMET</dc:creator>
  <cp:lastModifiedBy>cscuser</cp:lastModifiedBy>
  <cp:lastPrinted>2020-11-16T08:25:24Z</cp:lastPrinted>
  <dcterms:created xsi:type="dcterms:W3CDTF">2004-05-04T01:43:38Z</dcterms:created>
  <dcterms:modified xsi:type="dcterms:W3CDTF">2021-10-06T04:46:14Z</dcterms:modified>
</cp:coreProperties>
</file>